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firstSheet="1" activeTab="4"/>
  </bookViews>
  <sheets>
    <sheet name="Динамика качества (начало года)" sheetId="63" state="hidden" r:id="rId1"/>
    <sheet name="ДИНАМИКА" sheetId="65" r:id="rId2"/>
    <sheet name="1 четверть 2016-2017" sheetId="1" r:id="rId3"/>
    <sheet name="2 четверть 2016-2017 " sheetId="64" r:id="rId4"/>
    <sheet name="3 четверть 2016-2017  (2)" sheetId="66" r:id="rId5"/>
    <sheet name="Несяева" sheetId="6" r:id="rId6"/>
    <sheet name="Быкова" sheetId="7" r:id="rId7"/>
    <sheet name="Зубова" sheetId="8" r:id="rId8"/>
    <sheet name="Манченкова" sheetId="51" r:id="rId9"/>
    <sheet name="Вылуска" sheetId="9" r:id="rId10"/>
    <sheet name="Королькова" sheetId="58" r:id="rId11"/>
    <sheet name="Якунина" sheetId="11" r:id="rId12"/>
    <sheet name="Васильева" sheetId="12" r:id="rId13"/>
    <sheet name="Дворяткина" sheetId="19" r:id="rId14"/>
    <sheet name="Федулова" sheetId="61" r:id="rId15"/>
    <sheet name="Барихин" sheetId="21" r:id="rId16"/>
    <sheet name="Степанюгина" sheetId="13" r:id="rId17"/>
    <sheet name="Поленова" sheetId="15" r:id="rId18"/>
    <sheet name="РОманенко" sheetId="16" r:id="rId19"/>
    <sheet name="Зубенко" sheetId="59" r:id="rId20"/>
    <sheet name="Карелина" sheetId="60" r:id="rId21"/>
    <sheet name="Корнев" sheetId="50" r:id="rId22"/>
    <sheet name="Евсеева" sheetId="10" r:id="rId23"/>
    <sheet name="Верхотурова" sheetId="18" r:id="rId24"/>
    <sheet name="Демакина" sheetId="23" r:id="rId25"/>
    <sheet name="Безушенко" sheetId="22" r:id="rId26"/>
    <sheet name="Лой" sheetId="52" r:id="rId27"/>
    <sheet name="Литвинова" sheetId="24" r:id="rId28"/>
    <sheet name="Егоршин" sheetId="25" r:id="rId29"/>
    <sheet name="Тагер" sheetId="27" r:id="rId30"/>
    <sheet name="Фандо" sheetId="28" r:id="rId31"/>
    <sheet name="Сердюк" sheetId="30" r:id="rId32"/>
    <sheet name="Майоров" sheetId="31" r:id="rId33"/>
    <sheet name="Бойко" sheetId="20" r:id="rId34"/>
    <sheet name="Нефедова" sheetId="49" r:id="rId35"/>
    <sheet name="Ховрина" sheetId="32" r:id="rId36"/>
    <sheet name="Трякова" sheetId="33" r:id="rId37"/>
    <sheet name="Камазенок" sheetId="34" r:id="rId38"/>
    <sheet name="Аккузина" sheetId="35" r:id="rId39"/>
    <sheet name="Назарова" sheetId="36" r:id="rId40"/>
    <sheet name="жукова" sheetId="37" r:id="rId41"/>
    <sheet name="Печенкина" sheetId="29" r:id="rId42"/>
    <sheet name="Боярская" sheetId="39" r:id="rId43"/>
    <sheet name="Косарева" sheetId="38" r:id="rId44"/>
    <sheet name="Прудников" sheetId="40" r:id="rId45"/>
    <sheet name="Бухарина" sheetId="41" r:id="rId46"/>
    <sheet name="Кащеева" sheetId="48" r:id="rId47"/>
    <sheet name="Господарчук" sheetId="42" r:id="rId48"/>
    <sheet name="Вербилова" sheetId="43" r:id="rId49"/>
    <sheet name="Кокоулина" sheetId="62" r:id="rId50"/>
  </sheets>
  <externalReferences>
    <externalReference r:id="rId51"/>
  </externalReferences>
  <calcPr calcId="144525" refMode="R1C1"/>
</workbook>
</file>

<file path=xl/calcChain.xml><?xml version="1.0" encoding="utf-8"?>
<calcChain xmlns="http://schemas.openxmlformats.org/spreadsheetml/2006/main">
  <c r="AI6" i="66" l="1"/>
  <c r="AI7" i="66"/>
  <c r="AI8" i="66"/>
  <c r="AI9" i="66"/>
  <c r="AI10" i="66"/>
  <c r="AI16" i="66"/>
  <c r="AI17" i="66"/>
  <c r="AI18" i="66"/>
  <c r="AI19" i="66"/>
  <c r="AI20" i="66"/>
  <c r="AI21" i="66"/>
  <c r="AI22" i="66"/>
  <c r="AI25" i="66"/>
  <c r="AI26" i="66"/>
  <c r="AI29" i="66"/>
  <c r="AI30" i="66"/>
  <c r="AI32" i="66"/>
  <c r="AI33" i="66"/>
  <c r="AI36" i="66"/>
  <c r="AI40" i="66"/>
  <c r="AI42" i="66"/>
  <c r="AI45" i="66"/>
  <c r="AI48" i="66"/>
  <c r="AI51" i="66"/>
  <c r="AI52" i="66"/>
  <c r="AI53" i="66"/>
  <c r="AI54" i="66"/>
  <c r="AI55" i="66"/>
  <c r="AI56" i="66"/>
  <c r="AI57" i="66"/>
  <c r="AI5" i="66"/>
  <c r="AI4" i="66"/>
  <c r="AI58" i="66"/>
  <c r="AB57" i="66"/>
  <c r="AB5" i="66"/>
  <c r="AB17" i="66"/>
  <c r="AB18" i="66"/>
  <c r="AB22" i="66"/>
  <c r="AB25" i="66"/>
  <c r="AB29" i="66"/>
  <c r="AB30" i="66"/>
  <c r="AB33" i="66"/>
  <c r="AB36" i="66"/>
  <c r="AB40" i="66"/>
  <c r="AB42" i="66"/>
  <c r="AB45" i="66"/>
  <c r="AB48" i="66"/>
  <c r="AB55" i="66"/>
  <c r="AB58" i="66"/>
  <c r="AB4" i="66"/>
  <c r="Z58" i="66"/>
  <c r="AA58" i="66"/>
  <c r="Y58" i="66"/>
  <c r="T58" i="66"/>
  <c r="U58" i="66"/>
  <c r="V58" i="66"/>
  <c r="W58" i="66"/>
  <c r="S58" i="66"/>
  <c r="X5" i="66"/>
  <c r="X7" i="66"/>
  <c r="X10" i="66"/>
  <c r="X17" i="66"/>
  <c r="X18" i="66"/>
  <c r="X22" i="66"/>
  <c r="X25" i="66"/>
  <c r="X29" i="66"/>
  <c r="X30" i="66"/>
  <c r="X32" i="66"/>
  <c r="X36" i="66"/>
  <c r="X40" i="66"/>
  <c r="X42" i="66"/>
  <c r="X45" i="66"/>
  <c r="X48" i="66"/>
  <c r="X51" i="66"/>
  <c r="X52" i="66"/>
  <c r="X55" i="66"/>
  <c r="X57" i="66"/>
  <c r="X4" i="66"/>
  <c r="R5" i="66"/>
  <c r="R9" i="66"/>
  <c r="R17" i="66"/>
  <c r="R18" i="66"/>
  <c r="R19" i="66"/>
  <c r="R20" i="66"/>
  <c r="R25" i="66"/>
  <c r="R29" i="66"/>
  <c r="R30" i="66"/>
  <c r="R36" i="66"/>
  <c r="R40" i="66"/>
  <c r="R42" i="66"/>
  <c r="R45" i="66"/>
  <c r="R51" i="66"/>
  <c r="R53" i="66"/>
  <c r="R54" i="66"/>
  <c r="R55" i="66"/>
  <c r="R56" i="66"/>
  <c r="R58" i="66"/>
  <c r="R4" i="66"/>
  <c r="Q58" i="66"/>
  <c r="P58" i="66"/>
  <c r="O58" i="66"/>
  <c r="N58" i="66"/>
  <c r="M58" i="66"/>
  <c r="L5" i="66"/>
  <c r="L7" i="66"/>
  <c r="L8" i="66"/>
  <c r="L17" i="66"/>
  <c r="L18" i="66"/>
  <c r="L21" i="66"/>
  <c r="L26" i="66"/>
  <c r="L29" i="66"/>
  <c r="L30" i="66"/>
  <c r="L36" i="66"/>
  <c r="L40" i="66"/>
  <c r="L42" i="66"/>
  <c r="L51" i="66"/>
  <c r="L53" i="66"/>
  <c r="L54" i="66"/>
  <c r="L55" i="66"/>
  <c r="L58" i="66"/>
  <c r="L4" i="66"/>
  <c r="H58" i="66"/>
  <c r="I58" i="66"/>
  <c r="J58" i="66"/>
  <c r="K58" i="66"/>
  <c r="G58" i="66"/>
  <c r="C58" i="66"/>
  <c r="D58" i="66"/>
  <c r="E58" i="66"/>
  <c r="F58" i="66" s="1"/>
  <c r="B58" i="66"/>
  <c r="F5" i="66"/>
  <c r="F6" i="66"/>
  <c r="F16" i="66"/>
  <c r="F17" i="66"/>
  <c r="F18" i="66"/>
  <c r="F21" i="66"/>
  <c r="F26" i="66"/>
  <c r="F29" i="66"/>
  <c r="F36" i="66"/>
  <c r="F40" i="66"/>
  <c r="F42" i="66"/>
  <c r="F51" i="66"/>
  <c r="F53" i="66"/>
  <c r="F54" i="66"/>
  <c r="F55" i="66"/>
  <c r="F57" i="66"/>
  <c r="F4" i="66"/>
  <c r="AI207" i="65"/>
  <c r="AI204" i="65"/>
  <c r="AB204" i="65"/>
  <c r="X204" i="65"/>
  <c r="R204" i="65"/>
  <c r="R207" i="65" s="1"/>
  <c r="L204" i="65"/>
  <c r="F204" i="65"/>
  <c r="C207" i="65"/>
  <c r="D207" i="65"/>
  <c r="E207" i="65"/>
  <c r="F207" i="65"/>
  <c r="G207" i="65"/>
  <c r="H207" i="65"/>
  <c r="I207" i="65"/>
  <c r="J207" i="65"/>
  <c r="K207" i="65"/>
  <c r="L207" i="65"/>
  <c r="M207" i="65"/>
  <c r="N207" i="65"/>
  <c r="O207" i="65"/>
  <c r="P207" i="65"/>
  <c r="Q207" i="65"/>
  <c r="S207" i="65"/>
  <c r="T207" i="65"/>
  <c r="U207" i="65"/>
  <c r="V207" i="65"/>
  <c r="W207" i="65"/>
  <c r="X207" i="65"/>
  <c r="Y207" i="65"/>
  <c r="Z207" i="65"/>
  <c r="AA207" i="65"/>
  <c r="AB207" i="65"/>
  <c r="AD207" i="65"/>
  <c r="AE207" i="65"/>
  <c r="AH207" i="65"/>
  <c r="B207" i="65"/>
  <c r="N194" i="65"/>
  <c r="C194" i="65"/>
  <c r="D194" i="65"/>
  <c r="E194" i="65"/>
  <c r="F194" i="65"/>
  <c r="G194" i="65"/>
  <c r="B194" i="65"/>
  <c r="G191" i="65"/>
  <c r="C168" i="65"/>
  <c r="D168" i="65"/>
  <c r="E168" i="65"/>
  <c r="F168" i="65"/>
  <c r="G168" i="65"/>
  <c r="H168" i="65"/>
  <c r="I168" i="65"/>
  <c r="J168" i="65"/>
  <c r="K168" i="65"/>
  <c r="L168" i="65"/>
  <c r="M168" i="65"/>
  <c r="N168" i="65"/>
  <c r="O168" i="65"/>
  <c r="P168" i="65"/>
  <c r="Q168" i="65"/>
  <c r="R168" i="65"/>
  <c r="S168" i="65"/>
  <c r="B168" i="65"/>
  <c r="S165" i="65"/>
  <c r="R165" i="65"/>
  <c r="L165" i="65"/>
  <c r="F165" i="65"/>
  <c r="C181" i="65"/>
  <c r="D181" i="65"/>
  <c r="E181" i="65"/>
  <c r="F181" i="65"/>
  <c r="G181" i="65"/>
  <c r="H181" i="65"/>
  <c r="I181" i="65"/>
  <c r="J181" i="65"/>
  <c r="K181" i="65"/>
  <c r="L181" i="65"/>
  <c r="M181" i="65"/>
  <c r="N181" i="65"/>
  <c r="O181" i="65"/>
  <c r="P181" i="65"/>
  <c r="Q181" i="65"/>
  <c r="R181" i="65"/>
  <c r="B181" i="65"/>
  <c r="R178" i="65"/>
  <c r="K178" i="65"/>
  <c r="G178" i="65"/>
  <c r="C155" i="65"/>
  <c r="D155" i="65"/>
  <c r="E155" i="65"/>
  <c r="F155" i="65"/>
  <c r="G155" i="65"/>
  <c r="H155" i="65"/>
  <c r="I155" i="65"/>
  <c r="J155" i="65"/>
  <c r="K155" i="65"/>
  <c r="L155" i="65"/>
  <c r="M155" i="65"/>
  <c r="N155" i="65"/>
  <c r="O155" i="65"/>
  <c r="P155" i="65"/>
  <c r="Q155" i="65"/>
  <c r="R155" i="65"/>
  <c r="S155" i="65"/>
  <c r="B155" i="65"/>
  <c r="S152" i="65"/>
  <c r="R152" i="65"/>
  <c r="L152" i="65"/>
  <c r="F152" i="65"/>
  <c r="R142" i="65"/>
  <c r="C142" i="65"/>
  <c r="D142" i="65"/>
  <c r="E142" i="65"/>
  <c r="F142" i="65"/>
  <c r="G142" i="65"/>
  <c r="H142" i="65"/>
  <c r="I142" i="65"/>
  <c r="J142" i="65"/>
  <c r="K142" i="65"/>
  <c r="L142" i="65"/>
  <c r="M142" i="65"/>
  <c r="N142" i="65"/>
  <c r="P142" i="65"/>
  <c r="Q142" i="65"/>
  <c r="B142" i="65"/>
  <c r="R139" i="65"/>
  <c r="K139" i="65"/>
  <c r="G139" i="65"/>
  <c r="AI103" i="65"/>
  <c r="C103" i="65"/>
  <c r="D103" i="65"/>
  <c r="E103" i="65"/>
  <c r="F103" i="65"/>
  <c r="G103" i="65"/>
  <c r="H103" i="65"/>
  <c r="I103" i="65"/>
  <c r="J103" i="65"/>
  <c r="K103" i="65"/>
  <c r="L103" i="65"/>
  <c r="M103" i="65"/>
  <c r="N103" i="65"/>
  <c r="O103" i="65"/>
  <c r="P103" i="65"/>
  <c r="Q103" i="65"/>
  <c r="R103" i="65"/>
  <c r="S103" i="65"/>
  <c r="T103" i="65"/>
  <c r="U103" i="65"/>
  <c r="V103" i="65"/>
  <c r="W103" i="65"/>
  <c r="X103" i="65"/>
  <c r="Y103" i="65"/>
  <c r="Z103" i="65"/>
  <c r="AA103" i="65"/>
  <c r="AB103" i="65"/>
  <c r="AC103" i="65"/>
  <c r="AD103" i="65"/>
  <c r="AE103" i="65"/>
  <c r="AG103" i="65"/>
  <c r="AH103" i="65"/>
  <c r="B103" i="65"/>
  <c r="AI100" i="65"/>
  <c r="AB100" i="65"/>
  <c r="X100" i="65"/>
  <c r="R100" i="65"/>
  <c r="L100" i="65"/>
  <c r="F100" i="65"/>
  <c r="B100" i="65"/>
  <c r="C100" i="65"/>
  <c r="D100" i="65"/>
  <c r="E100" i="65"/>
  <c r="G100" i="65"/>
  <c r="H100" i="65"/>
  <c r="I100" i="65"/>
  <c r="J100" i="65"/>
  <c r="K100" i="65"/>
  <c r="M100" i="65"/>
  <c r="N100" i="65"/>
  <c r="O100" i="65"/>
  <c r="P100" i="65"/>
  <c r="Q100" i="65"/>
  <c r="S100" i="65"/>
  <c r="T100" i="65"/>
  <c r="U100" i="65"/>
  <c r="V100" i="65"/>
  <c r="W100" i="65"/>
  <c r="Y100" i="65"/>
  <c r="Z100" i="65"/>
  <c r="AA100" i="65"/>
  <c r="AC100" i="65"/>
  <c r="AD100" i="65"/>
  <c r="AF100" i="65"/>
  <c r="AF103" i="65" s="1"/>
  <c r="AG100" i="65"/>
  <c r="AI90" i="65"/>
  <c r="C90" i="65"/>
  <c r="D90" i="65"/>
  <c r="E90" i="65"/>
  <c r="F90" i="65"/>
  <c r="G90" i="65"/>
  <c r="H90" i="65"/>
  <c r="I90" i="65"/>
  <c r="J90" i="65"/>
  <c r="K90" i="65"/>
  <c r="L90" i="65"/>
  <c r="M90" i="65"/>
  <c r="N90" i="65"/>
  <c r="O90" i="65"/>
  <c r="P90" i="65"/>
  <c r="Q90" i="65"/>
  <c r="R90" i="65"/>
  <c r="S90" i="65"/>
  <c r="T90" i="65"/>
  <c r="U90" i="65"/>
  <c r="V90" i="65"/>
  <c r="W90" i="65"/>
  <c r="X90" i="65"/>
  <c r="Y90" i="65"/>
  <c r="Z90" i="65"/>
  <c r="AA90" i="65"/>
  <c r="AB90" i="65"/>
  <c r="B90" i="65"/>
  <c r="AI87" i="65"/>
  <c r="AB87" i="65"/>
  <c r="X87" i="65"/>
  <c r="R87" i="65"/>
  <c r="L87" i="65"/>
  <c r="F87" i="65"/>
  <c r="X58" i="66" l="1"/>
  <c r="X129" i="65"/>
  <c r="AI129" i="65"/>
  <c r="AI126" i="65"/>
  <c r="Z129" i="65"/>
  <c r="AA129" i="65"/>
  <c r="Y129" i="65"/>
  <c r="AB126" i="65"/>
  <c r="X126" i="65"/>
  <c r="T129" i="65"/>
  <c r="U129" i="65"/>
  <c r="V129" i="65"/>
  <c r="W129" i="65"/>
  <c r="S129" i="65"/>
  <c r="R129" i="65"/>
  <c r="P129" i="65"/>
  <c r="O129" i="65"/>
  <c r="R126" i="65"/>
  <c r="X113" i="65"/>
  <c r="X116" i="65"/>
  <c r="C116" i="65"/>
  <c r="D116" i="65"/>
  <c r="E116" i="65"/>
  <c r="F116" i="65"/>
  <c r="G116" i="65"/>
  <c r="H116" i="65"/>
  <c r="I116" i="65"/>
  <c r="J116" i="65"/>
  <c r="K116" i="65"/>
  <c r="L116" i="65"/>
  <c r="M116" i="65"/>
  <c r="N116" i="65"/>
  <c r="O116" i="65"/>
  <c r="P116" i="65"/>
  <c r="Q116" i="65"/>
  <c r="B116" i="65"/>
  <c r="Q113" i="65"/>
  <c r="M113" i="65"/>
  <c r="G113" i="65"/>
  <c r="AI35" i="65"/>
  <c r="AI38" i="65" s="1"/>
  <c r="K29" i="66"/>
  <c r="AD77" i="65"/>
  <c r="AD74" i="65"/>
  <c r="W77" i="65"/>
  <c r="U77" i="65"/>
  <c r="V77" i="65"/>
  <c r="T77" i="65"/>
  <c r="S77" i="65"/>
  <c r="O77" i="65"/>
  <c r="P77" i="65"/>
  <c r="Q77" i="65"/>
  <c r="R77" i="65"/>
  <c r="N77" i="65"/>
  <c r="M77" i="65"/>
  <c r="AB61" i="65"/>
  <c r="B61" i="65"/>
  <c r="F61" i="65" s="1"/>
  <c r="C61" i="65"/>
  <c r="D61" i="65"/>
  <c r="E61" i="65"/>
  <c r="G61" i="65"/>
  <c r="H61" i="65"/>
  <c r="L61" i="65" s="1"/>
  <c r="I61" i="65"/>
  <c r="J61" i="65"/>
  <c r="K61" i="65"/>
  <c r="M61" i="65"/>
  <c r="R61" i="65" s="1"/>
  <c r="N61" i="65"/>
  <c r="O61" i="65"/>
  <c r="P61" i="65"/>
  <c r="Q61" i="65"/>
  <c r="S61" i="65"/>
  <c r="X61" i="65" s="1"/>
  <c r="T61" i="65"/>
  <c r="U61" i="65"/>
  <c r="V61" i="65"/>
  <c r="W61" i="65"/>
  <c r="Y61" i="65"/>
  <c r="Z61" i="65"/>
  <c r="AA61" i="65"/>
  <c r="AC61" i="65"/>
  <c r="AD61" i="65"/>
  <c r="AF61" i="65"/>
  <c r="AG61" i="65"/>
  <c r="Y48" i="65"/>
  <c r="Y17" i="66"/>
  <c r="AI61" i="65" l="1"/>
  <c r="Q8" i="30"/>
  <c r="P10" i="21"/>
  <c r="Q10" i="21"/>
  <c r="R10" i="21"/>
  <c r="P11" i="21"/>
  <c r="Q11" i="21"/>
  <c r="R11" i="21"/>
  <c r="P12" i="21"/>
  <c r="Q12" i="21"/>
  <c r="R12" i="21"/>
  <c r="P13" i="21"/>
  <c r="Q13" i="21"/>
  <c r="R13" i="21"/>
  <c r="P14" i="21"/>
  <c r="Q14" i="21"/>
  <c r="R14" i="21"/>
  <c r="P15" i="21"/>
  <c r="Q15" i="21"/>
  <c r="R15" i="21"/>
  <c r="P16" i="21"/>
  <c r="Q16" i="21"/>
  <c r="R16" i="21"/>
  <c r="P17" i="21"/>
  <c r="Q17" i="21"/>
  <c r="R17" i="21"/>
  <c r="P18" i="21"/>
  <c r="Q18" i="21"/>
  <c r="R18" i="21"/>
  <c r="P19" i="21"/>
  <c r="Q19" i="21"/>
  <c r="R19" i="21"/>
  <c r="P20" i="21"/>
  <c r="Q20" i="21"/>
  <c r="R20" i="21"/>
  <c r="Q9" i="16" l="1"/>
  <c r="Q10" i="16"/>
  <c r="Q11" i="16"/>
  <c r="Q12" i="16"/>
  <c r="Q13" i="16"/>
  <c r="Q14" i="16"/>
  <c r="Q15" i="16"/>
  <c r="Q16" i="16"/>
  <c r="Q17" i="16"/>
  <c r="Q8" i="16"/>
  <c r="AG35" i="65" l="1"/>
  <c r="AF22" i="65"/>
  <c r="P13" i="11"/>
  <c r="M8" i="62"/>
  <c r="Q9" i="60"/>
  <c r="Q10" i="60"/>
  <c r="Q8" i="60"/>
  <c r="P16" i="11"/>
  <c r="Q16" i="11"/>
  <c r="R16" i="11"/>
  <c r="P17" i="11"/>
  <c r="Q17" i="11"/>
  <c r="R17" i="11"/>
  <c r="R13" i="11"/>
  <c r="Q13" i="11"/>
  <c r="P14" i="11"/>
  <c r="Q14" i="11"/>
  <c r="R14" i="11"/>
  <c r="P10" i="11"/>
  <c r="Q10" i="11"/>
  <c r="R10" i="11"/>
  <c r="P26" i="42"/>
  <c r="Q26" i="42"/>
  <c r="R26" i="42"/>
  <c r="P27" i="42"/>
  <c r="Q27" i="42"/>
  <c r="R27" i="42"/>
  <c r="P20" i="42"/>
  <c r="Q20" i="42"/>
  <c r="R20" i="42"/>
  <c r="P21" i="42"/>
  <c r="Q21" i="42"/>
  <c r="R21" i="42"/>
  <c r="P22" i="42"/>
  <c r="Q22" i="42"/>
  <c r="R22" i="42"/>
  <c r="P11" i="42"/>
  <c r="Q11" i="42"/>
  <c r="R11" i="42"/>
  <c r="P12" i="42"/>
  <c r="Q12" i="42"/>
  <c r="R12" i="42"/>
  <c r="P13" i="42"/>
  <c r="Q13" i="42"/>
  <c r="R13" i="42"/>
  <c r="P14" i="42"/>
  <c r="Q14" i="42"/>
  <c r="R14" i="42"/>
  <c r="P13" i="52"/>
  <c r="Q13" i="52"/>
  <c r="R13" i="52"/>
  <c r="P14" i="52"/>
  <c r="Q14" i="52"/>
  <c r="R14" i="52"/>
  <c r="P15" i="52"/>
  <c r="Q15" i="52"/>
  <c r="R15" i="52"/>
  <c r="P16" i="52"/>
  <c r="Q16" i="52"/>
  <c r="R16" i="52"/>
  <c r="P17" i="52"/>
  <c r="Q17" i="52"/>
  <c r="R17" i="52"/>
  <c r="P18" i="52"/>
  <c r="Q18" i="52"/>
  <c r="R18" i="52"/>
  <c r="P19" i="52"/>
  <c r="Q19" i="52"/>
  <c r="R19" i="52"/>
  <c r="P20" i="52"/>
  <c r="Q20" i="52"/>
  <c r="R20" i="52"/>
  <c r="P21" i="52"/>
  <c r="Q21" i="52"/>
  <c r="R21" i="52"/>
  <c r="P22" i="52"/>
  <c r="Q22" i="52"/>
  <c r="R22" i="52"/>
  <c r="AE9" i="65"/>
  <c r="AB9" i="65"/>
  <c r="X9" i="65"/>
  <c r="R9" i="65"/>
  <c r="L9" i="65"/>
  <c r="F9" i="65"/>
  <c r="AI9" i="65" s="1"/>
  <c r="R9" i="61"/>
  <c r="R10" i="61"/>
  <c r="R11" i="61"/>
  <c r="R12" i="61"/>
  <c r="R8" i="61"/>
  <c r="Q9" i="61"/>
  <c r="Q10" i="61"/>
  <c r="Q11" i="61"/>
  <c r="Q12" i="61"/>
  <c r="Q8" i="61"/>
  <c r="P9" i="61"/>
  <c r="P10" i="61"/>
  <c r="P11" i="61"/>
  <c r="P12" i="61"/>
  <c r="P8" i="61"/>
  <c r="R9" i="21"/>
  <c r="Q9" i="21"/>
  <c r="E22" i="65"/>
  <c r="P9" i="21"/>
  <c r="AH22" i="65" l="1"/>
  <c r="P26" i="10"/>
  <c r="Q26" i="10"/>
  <c r="R26" i="10"/>
  <c r="P27" i="10"/>
  <c r="Q27" i="10"/>
  <c r="R27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8" i="10"/>
  <c r="Q29" i="10"/>
  <c r="Q30" i="10"/>
  <c r="Q8" i="10"/>
  <c r="R10" i="12"/>
  <c r="R12" i="12"/>
  <c r="R8" i="12"/>
  <c r="R9" i="12"/>
  <c r="P10" i="13" l="1"/>
  <c r="Q14" i="13"/>
  <c r="Q15" i="13"/>
  <c r="P13" i="13"/>
  <c r="R13" i="13"/>
  <c r="P14" i="13"/>
  <c r="R14" i="13"/>
  <c r="P15" i="13"/>
  <c r="R15" i="13"/>
  <c r="P9" i="13"/>
  <c r="P11" i="13"/>
  <c r="P12" i="13"/>
  <c r="P8" i="13"/>
  <c r="P23" i="52"/>
  <c r="R23" i="52"/>
  <c r="Q23" i="52"/>
  <c r="Q18" i="38"/>
  <c r="P9" i="38"/>
  <c r="Q9" i="38"/>
  <c r="R9" i="38"/>
  <c r="Q14" i="58"/>
  <c r="Q9" i="18"/>
  <c r="Q10" i="18"/>
  <c r="Q11" i="18"/>
  <c r="Q12" i="18"/>
  <c r="Q13" i="18"/>
  <c r="Q14" i="18"/>
  <c r="Q15" i="18"/>
  <c r="Q16" i="18"/>
  <c r="Q17" i="18"/>
  <c r="Q18" i="18"/>
  <c r="Q19" i="18"/>
  <c r="Q20" i="18"/>
  <c r="Q21" i="18"/>
  <c r="Q22" i="18"/>
  <c r="Q23" i="18"/>
  <c r="Q24" i="18"/>
  <c r="Q25" i="18"/>
  <c r="P9" i="33"/>
  <c r="Q9" i="33"/>
  <c r="R9" i="33"/>
  <c r="P10" i="33"/>
  <c r="Q10" i="33"/>
  <c r="R10" i="33"/>
  <c r="P11" i="33"/>
  <c r="Q11" i="33"/>
  <c r="R11" i="33"/>
  <c r="P12" i="33"/>
  <c r="Q12" i="33"/>
  <c r="R12" i="33"/>
  <c r="P13" i="33"/>
  <c r="Q13" i="33"/>
  <c r="R13" i="33"/>
  <c r="P14" i="33"/>
  <c r="Q14" i="33"/>
  <c r="R14" i="33"/>
  <c r="P15" i="33"/>
  <c r="Q15" i="33"/>
  <c r="R15" i="33"/>
  <c r="P16" i="33"/>
  <c r="Q16" i="33"/>
  <c r="R16" i="33"/>
  <c r="R8" i="33"/>
  <c r="Q8" i="33"/>
  <c r="P8" i="33"/>
  <c r="H192" i="65" l="1"/>
  <c r="I192" i="65"/>
  <c r="K192" i="65"/>
  <c r="L192" i="65"/>
  <c r="T113" i="65"/>
  <c r="W113" i="65"/>
  <c r="P17" i="43"/>
  <c r="V113" i="65"/>
  <c r="V116" i="65" s="1"/>
  <c r="S113" i="65"/>
  <c r="S116" i="65" s="1"/>
  <c r="R113" i="65"/>
  <c r="R116" i="65" s="1"/>
  <c r="AG126" i="65"/>
  <c r="AF126" i="65"/>
  <c r="AD126" i="65"/>
  <c r="AC126" i="65"/>
  <c r="P9" i="19" l="1"/>
  <c r="Q9" i="19"/>
  <c r="R9" i="19"/>
  <c r="P10" i="19"/>
  <c r="Q10" i="19"/>
  <c r="R10" i="19"/>
  <c r="P11" i="19"/>
  <c r="Q11" i="19"/>
  <c r="R11" i="19"/>
  <c r="P12" i="19"/>
  <c r="Q12" i="19"/>
  <c r="R12" i="19"/>
  <c r="P13" i="19"/>
  <c r="Q13" i="19"/>
  <c r="R13" i="19"/>
  <c r="P14" i="19"/>
  <c r="Q14" i="19"/>
  <c r="R14" i="19"/>
  <c r="R8" i="19"/>
  <c r="Q8" i="19"/>
  <c r="P8" i="19"/>
  <c r="Q9" i="50" l="1"/>
  <c r="Q10" i="50"/>
  <c r="Q11" i="50"/>
  <c r="Q12" i="50"/>
  <c r="Q13" i="50"/>
  <c r="Q14" i="50"/>
  <c r="Q15" i="50"/>
  <c r="Q16" i="50"/>
  <c r="Q17" i="50"/>
  <c r="Q18" i="50"/>
  <c r="Q19" i="50"/>
  <c r="Q20" i="50"/>
  <c r="Q21" i="50"/>
  <c r="Q22" i="50"/>
  <c r="Q23" i="50"/>
  <c r="Q24" i="50"/>
  <c r="Q25" i="50"/>
  <c r="Q26" i="50"/>
  <c r="Q27" i="50"/>
  <c r="Q28" i="50"/>
  <c r="Q29" i="50"/>
  <c r="Q8" i="50"/>
  <c r="R14" i="9"/>
  <c r="R10" i="9"/>
  <c r="R13" i="9"/>
  <c r="R9" i="9"/>
  <c r="R15" i="11" l="1"/>
  <c r="R12" i="11"/>
  <c r="R11" i="11"/>
  <c r="R9" i="11"/>
  <c r="R8" i="11"/>
  <c r="O8" i="62" l="1"/>
  <c r="N8" i="62"/>
  <c r="U113" i="65"/>
  <c r="U116" i="65" s="1"/>
  <c r="P8" i="43"/>
  <c r="N45" i="66" s="1"/>
  <c r="C113" i="65" s="1"/>
  <c r="Q8" i="43"/>
  <c r="R8" i="43"/>
  <c r="P9" i="43"/>
  <c r="O45" i="66" s="1"/>
  <c r="D113" i="65" s="1"/>
  <c r="Q9" i="43"/>
  <c r="R9" i="43"/>
  <c r="P10" i="43"/>
  <c r="P45" i="66" s="1"/>
  <c r="E113" i="65" s="1"/>
  <c r="Q10" i="43"/>
  <c r="R10" i="43"/>
  <c r="P11" i="43"/>
  <c r="Q45" i="66" s="1"/>
  <c r="F113" i="65" s="1"/>
  <c r="Q11" i="43"/>
  <c r="R11" i="43"/>
  <c r="P12" i="43"/>
  <c r="S45" i="66" s="1"/>
  <c r="H113" i="65" s="1"/>
  <c r="Q12" i="43"/>
  <c r="R12" i="43"/>
  <c r="P13" i="43"/>
  <c r="T45" i="66" s="1"/>
  <c r="I113" i="65" s="1"/>
  <c r="Q13" i="43"/>
  <c r="R13" i="43"/>
  <c r="P14" i="43"/>
  <c r="U45" i="66" s="1"/>
  <c r="J113" i="65" s="1"/>
  <c r="Q14" i="43"/>
  <c r="R14" i="43"/>
  <c r="P15" i="43"/>
  <c r="V45" i="66" s="1"/>
  <c r="K113" i="65" s="1"/>
  <c r="Q15" i="43"/>
  <c r="R15" i="43"/>
  <c r="P16" i="43"/>
  <c r="W45" i="66" s="1"/>
  <c r="L113" i="65" s="1"/>
  <c r="Q16" i="43"/>
  <c r="R16" i="43"/>
  <c r="Q17" i="43"/>
  <c r="R17" i="43"/>
  <c r="P18" i="43"/>
  <c r="Q18" i="43"/>
  <c r="R18" i="43"/>
  <c r="P19" i="43"/>
  <c r="K26" i="66" s="1"/>
  <c r="Q19" i="43"/>
  <c r="R19" i="43"/>
  <c r="R7" i="43"/>
  <c r="Q7" i="43"/>
  <c r="P7" i="43"/>
  <c r="M45" i="66" s="1"/>
  <c r="B113" i="65" s="1"/>
  <c r="P9" i="42"/>
  <c r="Z45" i="66" s="1"/>
  <c r="O113" i="65" s="1"/>
  <c r="Q9" i="42"/>
  <c r="R9" i="42"/>
  <c r="P10" i="42"/>
  <c r="AA45" i="66" s="1"/>
  <c r="P113" i="65" s="1"/>
  <c r="Q10" i="42"/>
  <c r="R10" i="42"/>
  <c r="P15" i="42"/>
  <c r="Q15" i="42"/>
  <c r="R15" i="42"/>
  <c r="P16" i="42"/>
  <c r="Q16" i="42"/>
  <c r="R16" i="42"/>
  <c r="P17" i="42"/>
  <c r="Q17" i="42"/>
  <c r="R17" i="42"/>
  <c r="P18" i="42"/>
  <c r="Q18" i="42"/>
  <c r="R18" i="42"/>
  <c r="P19" i="42"/>
  <c r="Q19" i="42"/>
  <c r="R19" i="42"/>
  <c r="P23" i="42"/>
  <c r="I26" i="66" s="1"/>
  <c r="Q23" i="42"/>
  <c r="R23" i="42"/>
  <c r="P24" i="42"/>
  <c r="J26" i="66" s="1"/>
  <c r="Q24" i="42"/>
  <c r="R24" i="42"/>
  <c r="P25" i="42"/>
  <c r="B40" i="66" s="1"/>
  <c r="Q25" i="42"/>
  <c r="R25" i="42"/>
  <c r="R8" i="42"/>
  <c r="Q8" i="42"/>
  <c r="P8" i="42"/>
  <c r="Y45" i="66" s="1"/>
  <c r="N113" i="65" s="1"/>
  <c r="P9" i="48"/>
  <c r="Q9" i="48"/>
  <c r="R9" i="48"/>
  <c r="P10" i="48"/>
  <c r="Q10" i="48"/>
  <c r="R10" i="48"/>
  <c r="P11" i="48"/>
  <c r="Q11" i="48"/>
  <c r="R11" i="48"/>
  <c r="P12" i="48"/>
  <c r="Q12" i="48"/>
  <c r="R12" i="48"/>
  <c r="P13" i="48"/>
  <c r="Q13" i="48"/>
  <c r="R13" i="48"/>
  <c r="P14" i="48"/>
  <c r="Q14" i="48"/>
  <c r="R14" i="48"/>
  <c r="P15" i="48"/>
  <c r="Q15" i="48"/>
  <c r="R15" i="48"/>
  <c r="P16" i="48"/>
  <c r="Q16" i="48"/>
  <c r="R16" i="48"/>
  <c r="P17" i="48"/>
  <c r="Q17" i="48"/>
  <c r="R17" i="48"/>
  <c r="P18" i="48"/>
  <c r="Q18" i="48"/>
  <c r="R18" i="48"/>
  <c r="P19" i="48"/>
  <c r="Q19" i="48"/>
  <c r="R19" i="48"/>
  <c r="P20" i="48"/>
  <c r="Q20" i="48"/>
  <c r="R20" i="48"/>
  <c r="P21" i="48"/>
  <c r="C40" i="66" s="1"/>
  <c r="Q21" i="48"/>
  <c r="R21" i="48"/>
  <c r="P22" i="48"/>
  <c r="D26" i="66" s="1"/>
  <c r="Q22" i="48"/>
  <c r="R22" i="48"/>
  <c r="P23" i="48"/>
  <c r="E26" i="66" s="1"/>
  <c r="Q23" i="48"/>
  <c r="R23" i="48"/>
  <c r="P24" i="48"/>
  <c r="G26" i="66" s="1"/>
  <c r="Q24" i="48"/>
  <c r="R24" i="48"/>
  <c r="P25" i="48"/>
  <c r="H26" i="66" s="1"/>
  <c r="Q25" i="48"/>
  <c r="R25" i="48"/>
  <c r="P26" i="48"/>
  <c r="Q26" i="48"/>
  <c r="R26" i="48"/>
  <c r="R8" i="48"/>
  <c r="Q8" i="48"/>
  <c r="P8" i="48"/>
  <c r="O25" i="66" s="1"/>
  <c r="O126" i="65" s="1"/>
  <c r="F217" i="65"/>
  <c r="L217" i="65"/>
  <c r="R217" i="65"/>
  <c r="X217" i="65"/>
  <c r="P9" i="41"/>
  <c r="C51" i="66" s="1"/>
  <c r="C217" i="65" s="1"/>
  <c r="Q9" i="41"/>
  <c r="R9" i="41"/>
  <c r="P10" i="41"/>
  <c r="D51" i="66" s="1"/>
  <c r="D217" i="65" s="1"/>
  <c r="Q10" i="41"/>
  <c r="R10" i="41"/>
  <c r="P11" i="41"/>
  <c r="E51" i="66" s="1"/>
  <c r="E217" i="65" s="1"/>
  <c r="Q11" i="41"/>
  <c r="R11" i="41"/>
  <c r="P12" i="41"/>
  <c r="G51" i="66" s="1"/>
  <c r="G217" i="65" s="1"/>
  <c r="Q12" i="41"/>
  <c r="R12" i="41"/>
  <c r="P13" i="41"/>
  <c r="H51" i="66" s="1"/>
  <c r="H217" i="65" s="1"/>
  <c r="Q13" i="41"/>
  <c r="R13" i="41"/>
  <c r="P14" i="41"/>
  <c r="I51" i="66" s="1"/>
  <c r="I217" i="65" s="1"/>
  <c r="Q14" i="41"/>
  <c r="R14" i="41"/>
  <c r="P15" i="41"/>
  <c r="J51" i="66" s="1"/>
  <c r="J217" i="65" s="1"/>
  <c r="Q15" i="41"/>
  <c r="R15" i="41"/>
  <c r="P16" i="41"/>
  <c r="K51" i="66" s="1"/>
  <c r="K217" i="65" s="1"/>
  <c r="Q16" i="41"/>
  <c r="R16" i="41"/>
  <c r="P17" i="41"/>
  <c r="M51" i="66" s="1"/>
  <c r="M217" i="65" s="1"/>
  <c r="Q17" i="41"/>
  <c r="R17" i="41"/>
  <c r="P18" i="41"/>
  <c r="Q18" i="41"/>
  <c r="R18" i="41"/>
  <c r="P19" i="41"/>
  <c r="Q19" i="41"/>
  <c r="R19" i="41"/>
  <c r="P20" i="41"/>
  <c r="Q20" i="41"/>
  <c r="R20" i="41"/>
  <c r="P21" i="41"/>
  <c r="Q51" i="66" s="1"/>
  <c r="Q217" i="65" s="1"/>
  <c r="Q21" i="41"/>
  <c r="R21" i="41"/>
  <c r="P22" i="41"/>
  <c r="S51" i="66" s="1"/>
  <c r="S217" i="65" s="1"/>
  <c r="Q22" i="41"/>
  <c r="R22" i="41"/>
  <c r="P23" i="41"/>
  <c r="T51" i="66" s="1"/>
  <c r="T217" i="65" s="1"/>
  <c r="Q23" i="41"/>
  <c r="R23" i="41"/>
  <c r="P24" i="41"/>
  <c r="Q24" i="41"/>
  <c r="R24" i="41"/>
  <c r="P25" i="41"/>
  <c r="Q25" i="41"/>
  <c r="R25" i="41"/>
  <c r="R8" i="41"/>
  <c r="Q8" i="41"/>
  <c r="P8" i="41"/>
  <c r="B51" i="66" s="1"/>
  <c r="B217" i="65" s="1"/>
  <c r="P9" i="40"/>
  <c r="Q9" i="40"/>
  <c r="R9" i="40"/>
  <c r="P10" i="40"/>
  <c r="Q10" i="40"/>
  <c r="R10" i="40"/>
  <c r="P11" i="40"/>
  <c r="Q11" i="40"/>
  <c r="R11" i="40"/>
  <c r="P12" i="40"/>
  <c r="Q12" i="40"/>
  <c r="R12" i="40"/>
  <c r="P13" i="40"/>
  <c r="Q13" i="40"/>
  <c r="R13" i="40"/>
  <c r="P14" i="40"/>
  <c r="Q14" i="40"/>
  <c r="R14" i="40"/>
  <c r="P15" i="40"/>
  <c r="Q15" i="40"/>
  <c r="R15" i="40"/>
  <c r="R8" i="40"/>
  <c r="Q8" i="40"/>
  <c r="P8" i="40"/>
  <c r="C53" i="66"/>
  <c r="C165" i="65" s="1"/>
  <c r="P10" i="38"/>
  <c r="D53" i="66" s="1"/>
  <c r="D165" i="65" s="1"/>
  <c r="Q10" i="38"/>
  <c r="R10" i="38"/>
  <c r="P11" i="38"/>
  <c r="E53" i="66" s="1"/>
  <c r="E165" i="65" s="1"/>
  <c r="Q11" i="38"/>
  <c r="R11" i="38"/>
  <c r="P12" i="38"/>
  <c r="Q12" i="38"/>
  <c r="R12" i="38"/>
  <c r="P13" i="38"/>
  <c r="G53" i="66" s="1"/>
  <c r="G165" i="65" s="1"/>
  <c r="Q13" i="38"/>
  <c r="R13" i="38"/>
  <c r="P14" i="38"/>
  <c r="H53" i="66" s="1"/>
  <c r="H165" i="65" s="1"/>
  <c r="Q14" i="38"/>
  <c r="R14" i="38"/>
  <c r="P15" i="38"/>
  <c r="I53" i="66" s="1"/>
  <c r="I165" i="65" s="1"/>
  <c r="Q15" i="38"/>
  <c r="R15" i="38"/>
  <c r="P16" i="38"/>
  <c r="J53" i="66" s="1"/>
  <c r="J165" i="65" s="1"/>
  <c r="Q16" i="38"/>
  <c r="R16" i="38"/>
  <c r="P17" i="38"/>
  <c r="K53" i="66" s="1"/>
  <c r="K165" i="65" s="1"/>
  <c r="Q17" i="38"/>
  <c r="R17" i="38"/>
  <c r="P18" i="38"/>
  <c r="M53" i="66" s="1"/>
  <c r="M165" i="65" s="1"/>
  <c r="R18" i="38"/>
  <c r="P19" i="38"/>
  <c r="N53" i="66" s="1"/>
  <c r="N165" i="65" s="1"/>
  <c r="Q19" i="38"/>
  <c r="R19" i="38"/>
  <c r="P20" i="38"/>
  <c r="O53" i="66" s="1"/>
  <c r="O165" i="65" s="1"/>
  <c r="Q20" i="38"/>
  <c r="R20" i="38"/>
  <c r="P21" i="38"/>
  <c r="P53" i="66" s="1"/>
  <c r="P165" i="65" s="1"/>
  <c r="Q21" i="38"/>
  <c r="R21" i="38"/>
  <c r="P22" i="38"/>
  <c r="Q53" i="66" s="1"/>
  <c r="Q165" i="65" s="1"/>
  <c r="Q22" i="38"/>
  <c r="R22" i="38"/>
  <c r="R8" i="38"/>
  <c r="Q8" i="38"/>
  <c r="P8" i="38"/>
  <c r="B53" i="66" s="1"/>
  <c r="B165" i="65" s="1"/>
  <c r="P178" i="65"/>
  <c r="O178" i="65"/>
  <c r="M178" i="65"/>
  <c r="L178" i="65"/>
  <c r="Q9" i="39"/>
  <c r="R9" i="39"/>
  <c r="Q10" i="39"/>
  <c r="R10" i="39"/>
  <c r="Q11" i="39"/>
  <c r="R11" i="39"/>
  <c r="Q12" i="39"/>
  <c r="R12" i="39"/>
  <c r="Q13" i="39"/>
  <c r="R13" i="39"/>
  <c r="Q14" i="39"/>
  <c r="R14" i="39"/>
  <c r="Q15" i="39"/>
  <c r="R15" i="39"/>
  <c r="Q16" i="39"/>
  <c r="R16" i="39"/>
  <c r="Q17" i="39"/>
  <c r="R17" i="39"/>
  <c r="Q18" i="39"/>
  <c r="R18" i="39"/>
  <c r="Q19" i="39"/>
  <c r="R19" i="39"/>
  <c r="R8" i="39"/>
  <c r="Q8" i="39"/>
  <c r="P9" i="39"/>
  <c r="P10" i="39"/>
  <c r="G152" i="65" s="1"/>
  <c r="P11" i="39"/>
  <c r="I152" i="65" s="1"/>
  <c r="P12" i="39"/>
  <c r="K152" i="65" s="1"/>
  <c r="P13" i="39"/>
  <c r="O54" i="66" s="1"/>
  <c r="P14" i="39"/>
  <c r="Q152" i="65" s="1"/>
  <c r="P15" i="39"/>
  <c r="S57" i="66" s="1"/>
  <c r="P16" i="39"/>
  <c r="U57" i="66" s="1"/>
  <c r="P17" i="39"/>
  <c r="E178" i="65" s="1"/>
  <c r="P18" i="39"/>
  <c r="P56" i="66" s="1"/>
  <c r="P19" i="39"/>
  <c r="Q56" i="66" s="1"/>
  <c r="P8" i="39"/>
  <c r="D152" i="65" s="1"/>
  <c r="O152" i="65"/>
  <c r="J152" i="65"/>
  <c r="E152" i="65"/>
  <c r="Y57" i="66"/>
  <c r="V57" i="66"/>
  <c r="Q54" i="66"/>
  <c r="E54" i="66"/>
  <c r="N54" i="66"/>
  <c r="M54" i="66"/>
  <c r="P9" i="29"/>
  <c r="I178" i="65" s="1"/>
  <c r="Q9" i="29"/>
  <c r="R9" i="29"/>
  <c r="P10" i="29"/>
  <c r="J178" i="65" s="1"/>
  <c r="Q10" i="29"/>
  <c r="R10" i="29"/>
  <c r="P11" i="29"/>
  <c r="Q11" i="29"/>
  <c r="R11" i="29"/>
  <c r="P12" i="29"/>
  <c r="Q12" i="29"/>
  <c r="R12" i="29"/>
  <c r="P13" i="29"/>
  <c r="Q13" i="29"/>
  <c r="R13" i="29"/>
  <c r="P14" i="29"/>
  <c r="Q14" i="29"/>
  <c r="R14" i="29"/>
  <c r="R8" i="29"/>
  <c r="Q8" i="29"/>
  <c r="P8" i="29"/>
  <c r="H178" i="65" s="1"/>
  <c r="P9" i="37"/>
  <c r="C152" i="65" s="1"/>
  <c r="Q9" i="37"/>
  <c r="R9" i="37"/>
  <c r="P10" i="37"/>
  <c r="H152" i="65" s="1"/>
  <c r="Q10" i="37"/>
  <c r="R10" i="37"/>
  <c r="P11" i="37"/>
  <c r="J54" i="66" s="1"/>
  <c r="Q11" i="37"/>
  <c r="R11" i="37"/>
  <c r="P12" i="37"/>
  <c r="M152" i="65" s="1"/>
  <c r="Q12" i="37"/>
  <c r="R12" i="37"/>
  <c r="P13" i="37"/>
  <c r="N152" i="65" s="1"/>
  <c r="Q13" i="37"/>
  <c r="R13" i="37"/>
  <c r="P14" i="37"/>
  <c r="P54" i="66" s="1"/>
  <c r="Q14" i="37"/>
  <c r="R14" i="37"/>
  <c r="P15" i="37"/>
  <c r="C178" i="65" s="1"/>
  <c r="Q15" i="37"/>
  <c r="R15" i="37"/>
  <c r="P16" i="37"/>
  <c r="F178" i="65" s="1"/>
  <c r="Q16" i="37"/>
  <c r="R16" i="37"/>
  <c r="P17" i="37"/>
  <c r="B57" i="66" s="1"/>
  <c r="Q17" i="37"/>
  <c r="R17" i="37"/>
  <c r="P18" i="37"/>
  <c r="M56" i="66" s="1"/>
  <c r="Q18" i="37"/>
  <c r="R18" i="37"/>
  <c r="P19" i="37"/>
  <c r="N56" i="66" s="1"/>
  <c r="Q19" i="37"/>
  <c r="R19" i="37"/>
  <c r="P20" i="37"/>
  <c r="O56" i="66" s="1"/>
  <c r="Q20" i="37"/>
  <c r="R20" i="37"/>
  <c r="R8" i="37"/>
  <c r="Q8" i="37"/>
  <c r="P8" i="37"/>
  <c r="B54" i="66" s="1"/>
  <c r="AA57" i="66" l="1"/>
  <c r="Z57" i="66"/>
  <c r="AA25" i="66"/>
  <c r="AA126" i="65"/>
  <c r="Z25" i="66"/>
  <c r="Z126" i="65" s="1"/>
  <c r="Y25" i="66"/>
  <c r="Y126" i="65"/>
  <c r="V25" i="66"/>
  <c r="V126" i="65"/>
  <c r="U25" i="66"/>
  <c r="U126" i="65" s="1"/>
  <c r="T25" i="66"/>
  <c r="T126" i="65" s="1"/>
  <c r="S126" i="65"/>
  <c r="S25" i="66"/>
  <c r="W51" i="66"/>
  <c r="W217" i="65" s="1"/>
  <c r="V51" i="66"/>
  <c r="V217" i="65"/>
  <c r="U51" i="66"/>
  <c r="U217" i="65" s="1"/>
  <c r="P51" i="66"/>
  <c r="P217" i="65" s="1"/>
  <c r="O51" i="66"/>
  <c r="O217" i="65" s="1"/>
  <c r="N51" i="66"/>
  <c r="N217" i="65" s="1"/>
  <c r="W57" i="66"/>
  <c r="T57" i="66"/>
  <c r="P152" i="65"/>
  <c r="H54" i="66"/>
  <c r="C54" i="66"/>
  <c r="B152" i="65"/>
  <c r="P25" i="66"/>
  <c r="P126" i="65"/>
  <c r="W25" i="66"/>
  <c r="W126" i="65"/>
  <c r="B178" i="65"/>
  <c r="D178" i="65"/>
  <c r="I54" i="66"/>
  <c r="G54" i="66"/>
  <c r="K54" i="66"/>
  <c r="D54" i="66"/>
  <c r="AF87" i="65" l="1"/>
  <c r="AC87" i="65"/>
  <c r="P8" i="36"/>
  <c r="N36" i="66" s="1"/>
  <c r="N87" i="65" s="1"/>
  <c r="Q8" i="36"/>
  <c r="R8" i="36"/>
  <c r="P9" i="36"/>
  <c r="O36" i="66" s="1"/>
  <c r="O87" i="65" s="1"/>
  <c r="Q9" i="36"/>
  <c r="R9" i="36"/>
  <c r="P10" i="36"/>
  <c r="P36" i="66" s="1"/>
  <c r="P87" i="65" s="1"/>
  <c r="Q10" i="36"/>
  <c r="R10" i="36"/>
  <c r="P11" i="36"/>
  <c r="Q36" i="66" s="1"/>
  <c r="Q87" i="65" s="1"/>
  <c r="Q11" i="36"/>
  <c r="R11" i="36"/>
  <c r="P12" i="36"/>
  <c r="B36" i="66" s="1"/>
  <c r="Q12" i="36"/>
  <c r="R12" i="36"/>
  <c r="P13" i="36"/>
  <c r="D36" i="66" s="1"/>
  <c r="Q13" i="36"/>
  <c r="R13" i="36"/>
  <c r="P14" i="36"/>
  <c r="Q14" i="36"/>
  <c r="R14" i="36"/>
  <c r="P15" i="36"/>
  <c r="Q15" i="36"/>
  <c r="R15" i="36"/>
  <c r="P16" i="36"/>
  <c r="Q16" i="36"/>
  <c r="R16" i="36"/>
  <c r="P17" i="36"/>
  <c r="Q17" i="36"/>
  <c r="R17" i="36"/>
  <c r="P18" i="36"/>
  <c r="Q18" i="36"/>
  <c r="R18" i="36"/>
  <c r="P19" i="36"/>
  <c r="Q19" i="36"/>
  <c r="R19" i="36"/>
  <c r="P20" i="36"/>
  <c r="Q20" i="36"/>
  <c r="R20" i="36"/>
  <c r="P21" i="36"/>
  <c r="Q21" i="36"/>
  <c r="R21" i="36"/>
  <c r="P22" i="36"/>
  <c r="D40" i="66" s="1"/>
  <c r="Q22" i="36"/>
  <c r="R22" i="36"/>
  <c r="P23" i="36"/>
  <c r="E40" i="66" s="1"/>
  <c r="Q23" i="36"/>
  <c r="R23" i="36"/>
  <c r="P24" i="36"/>
  <c r="Q24" i="36"/>
  <c r="R24" i="36"/>
  <c r="P25" i="36"/>
  <c r="Q25" i="36"/>
  <c r="R25" i="36"/>
  <c r="P26" i="36"/>
  <c r="Q26" i="36"/>
  <c r="R26" i="36"/>
  <c r="R7" i="36"/>
  <c r="Q7" i="36"/>
  <c r="P7" i="36"/>
  <c r="M36" i="66" s="1"/>
  <c r="M87" i="65" s="1"/>
  <c r="V40" i="66"/>
  <c r="AD87" i="65"/>
  <c r="Z36" i="66"/>
  <c r="Z87" i="65" s="1"/>
  <c r="V87" i="65"/>
  <c r="U87" i="65"/>
  <c r="K87" i="65"/>
  <c r="P9" i="35"/>
  <c r="E87" i="65" s="1"/>
  <c r="Q9" i="35"/>
  <c r="R9" i="35"/>
  <c r="P10" i="35"/>
  <c r="G36" i="66" s="1"/>
  <c r="Q10" i="35"/>
  <c r="R10" i="35"/>
  <c r="P11" i="35"/>
  <c r="H87" i="65" s="1"/>
  <c r="Q11" i="35"/>
  <c r="R11" i="35"/>
  <c r="P12" i="35"/>
  <c r="I87" i="65" s="1"/>
  <c r="Q12" i="35"/>
  <c r="R12" i="35"/>
  <c r="P13" i="35"/>
  <c r="J36" i="66" s="1"/>
  <c r="Q13" i="35"/>
  <c r="R13" i="35"/>
  <c r="P14" i="35"/>
  <c r="K36" i="66" s="1"/>
  <c r="Q14" i="35"/>
  <c r="R14" i="35"/>
  <c r="P15" i="35"/>
  <c r="S36" i="66" s="1"/>
  <c r="S87" i="65" s="1"/>
  <c r="Q15" i="35"/>
  <c r="R15" i="35"/>
  <c r="P16" i="35"/>
  <c r="T87" i="65" s="1"/>
  <c r="Q16" i="35"/>
  <c r="R16" i="35"/>
  <c r="P17" i="35"/>
  <c r="U36" i="66" s="1"/>
  <c r="Q17" i="35"/>
  <c r="R17" i="35"/>
  <c r="P18" i="35"/>
  <c r="V36" i="66" s="1"/>
  <c r="Q18" i="35"/>
  <c r="R18" i="35"/>
  <c r="P19" i="35"/>
  <c r="W87" i="65" s="1"/>
  <c r="Q19" i="35"/>
  <c r="R19" i="35"/>
  <c r="P20" i="35"/>
  <c r="Y36" i="66" s="1"/>
  <c r="Y87" i="65" s="1"/>
  <c r="Q20" i="35"/>
  <c r="R20" i="35"/>
  <c r="P21" i="35"/>
  <c r="Q21" i="35"/>
  <c r="R21" i="35"/>
  <c r="P22" i="35"/>
  <c r="AA36" i="66" s="1"/>
  <c r="AA87" i="65" s="1"/>
  <c r="Q22" i="35"/>
  <c r="R22" i="35"/>
  <c r="P23" i="35"/>
  <c r="Q23" i="35"/>
  <c r="R23" i="35"/>
  <c r="P24" i="35"/>
  <c r="Y40" i="66" s="1"/>
  <c r="Q24" i="35"/>
  <c r="R24" i="35"/>
  <c r="P25" i="35"/>
  <c r="AA40" i="66" s="1"/>
  <c r="Q25" i="35"/>
  <c r="R25" i="35"/>
  <c r="P26" i="35"/>
  <c r="Q26" i="35"/>
  <c r="R26" i="35"/>
  <c r="P27" i="35"/>
  <c r="W40" i="66" s="1"/>
  <c r="Q27" i="35"/>
  <c r="R27" i="35"/>
  <c r="R8" i="35"/>
  <c r="Q8" i="35"/>
  <c r="P8" i="35"/>
  <c r="C36" i="66" s="1"/>
  <c r="E48" i="65"/>
  <c r="P12" i="32"/>
  <c r="V48" i="65" s="1"/>
  <c r="P15" i="20"/>
  <c r="AA17" i="66" s="1"/>
  <c r="P9" i="34"/>
  <c r="Q9" i="34"/>
  <c r="R9" i="34"/>
  <c r="P10" i="34"/>
  <c r="Q10" i="34"/>
  <c r="R10" i="34"/>
  <c r="P11" i="34"/>
  <c r="Q11" i="34"/>
  <c r="R11" i="34"/>
  <c r="P12" i="34"/>
  <c r="Q17" i="66" s="1"/>
  <c r="Q48" i="65" s="1"/>
  <c r="Q12" i="34"/>
  <c r="R12" i="34"/>
  <c r="P13" i="34"/>
  <c r="Q13" i="34"/>
  <c r="R13" i="34"/>
  <c r="P14" i="34"/>
  <c r="Q14" i="34"/>
  <c r="R14" i="34"/>
  <c r="P15" i="34"/>
  <c r="Q15" i="34"/>
  <c r="R15" i="34"/>
  <c r="P16" i="34"/>
  <c r="Q16" i="34"/>
  <c r="R16" i="34"/>
  <c r="R8" i="34"/>
  <c r="Q8" i="34"/>
  <c r="P8" i="34"/>
  <c r="J17" i="66"/>
  <c r="J48" i="65" s="1"/>
  <c r="E17" i="66"/>
  <c r="P9" i="32"/>
  <c r="Q9" i="32"/>
  <c r="R9" i="32"/>
  <c r="P10" i="32"/>
  <c r="S17" i="66" s="1"/>
  <c r="Q10" i="32"/>
  <c r="R10" i="32"/>
  <c r="P11" i="32"/>
  <c r="U17" i="66" s="1"/>
  <c r="U48" i="65" s="1"/>
  <c r="Q11" i="32"/>
  <c r="R11" i="32"/>
  <c r="Q12" i="32"/>
  <c r="R12" i="32"/>
  <c r="P13" i="32"/>
  <c r="Q13" i="32"/>
  <c r="R13" i="32"/>
  <c r="P14" i="32"/>
  <c r="Q14" i="32"/>
  <c r="R14" i="32"/>
  <c r="P15" i="32"/>
  <c r="Q15" i="32"/>
  <c r="R15" i="32"/>
  <c r="P16" i="32"/>
  <c r="Q16" i="32"/>
  <c r="R16" i="32"/>
  <c r="R8" i="32"/>
  <c r="Q8" i="32"/>
  <c r="P8" i="32"/>
  <c r="R9" i="49"/>
  <c r="Q9" i="49"/>
  <c r="P9" i="49"/>
  <c r="C48" i="65" s="1"/>
  <c r="P9" i="20"/>
  <c r="Q9" i="20"/>
  <c r="R9" i="20"/>
  <c r="P10" i="20"/>
  <c r="H17" i="66" s="1"/>
  <c r="H48" i="65" s="1"/>
  <c r="Q10" i="20"/>
  <c r="R10" i="20"/>
  <c r="P11" i="20"/>
  <c r="Q11" i="20"/>
  <c r="R11" i="20"/>
  <c r="P12" i="20"/>
  <c r="Q12" i="20"/>
  <c r="R12" i="20"/>
  <c r="P13" i="20"/>
  <c r="M48" i="65" s="1"/>
  <c r="Q13" i="20"/>
  <c r="R13" i="20"/>
  <c r="P14" i="20"/>
  <c r="W17" i="66" s="1"/>
  <c r="Q14" i="20"/>
  <c r="R14" i="20"/>
  <c r="Q15" i="20"/>
  <c r="R15" i="20"/>
  <c r="P16" i="20"/>
  <c r="Q16" i="20"/>
  <c r="R16" i="20"/>
  <c r="R8" i="20"/>
  <c r="Q8" i="20"/>
  <c r="P8" i="20"/>
  <c r="P9" i="31"/>
  <c r="O48" i="65" s="1"/>
  <c r="Q9" i="31"/>
  <c r="R9" i="31"/>
  <c r="P10" i="31"/>
  <c r="P17" i="66" s="1"/>
  <c r="Q10" i="31"/>
  <c r="R10" i="31"/>
  <c r="P11" i="31"/>
  <c r="Q11" i="31"/>
  <c r="R11" i="31"/>
  <c r="P12" i="31"/>
  <c r="Q12" i="31"/>
  <c r="R12" i="31"/>
  <c r="P13" i="31"/>
  <c r="Z17" i="66" s="1"/>
  <c r="Z48" i="65" s="1"/>
  <c r="Q13" i="31"/>
  <c r="R13" i="31"/>
  <c r="R8" i="31"/>
  <c r="Q8" i="31"/>
  <c r="P8" i="31"/>
  <c r="I17" i="66" s="1"/>
  <c r="I48" i="65" s="1"/>
  <c r="AD204" i="65"/>
  <c r="M55" i="66"/>
  <c r="S204" i="65"/>
  <c r="B204" i="65"/>
  <c r="Q9" i="27"/>
  <c r="Q10" i="27"/>
  <c r="Q11" i="27"/>
  <c r="Q12" i="27"/>
  <c r="Q13" i="27"/>
  <c r="Q14" i="27"/>
  <c r="Q15" i="27"/>
  <c r="Q8" i="27"/>
  <c r="P9" i="27"/>
  <c r="J204" i="65" s="1"/>
  <c r="R9" i="27"/>
  <c r="P10" i="27"/>
  <c r="K55" i="66" s="1"/>
  <c r="R10" i="27"/>
  <c r="P11" i="27"/>
  <c r="O204" i="65" s="1"/>
  <c r="R11" i="27"/>
  <c r="P12" i="27"/>
  <c r="P55" i="66" s="1"/>
  <c r="R12" i="27"/>
  <c r="P13" i="27"/>
  <c r="W204" i="65" s="1"/>
  <c r="R13" i="27"/>
  <c r="P14" i="27"/>
  <c r="AA55" i="66" s="1"/>
  <c r="R14" i="27"/>
  <c r="P15" i="27"/>
  <c r="R15" i="27"/>
  <c r="R8" i="27"/>
  <c r="P8" i="27"/>
  <c r="E55" i="66" s="1"/>
  <c r="P9" i="28"/>
  <c r="C55" i="66" s="1"/>
  <c r="Q9" i="28"/>
  <c r="R9" i="28"/>
  <c r="P10" i="28"/>
  <c r="D55" i="66" s="1"/>
  <c r="Q10" i="28"/>
  <c r="R10" i="28"/>
  <c r="P11" i="28"/>
  <c r="G204" i="65" s="1"/>
  <c r="Q11" i="28"/>
  <c r="R11" i="28"/>
  <c r="P12" i="28"/>
  <c r="H55" i="66" s="1"/>
  <c r="Q12" i="28"/>
  <c r="R12" i="28"/>
  <c r="P13" i="28"/>
  <c r="N204" i="65" s="1"/>
  <c r="Q13" i="28"/>
  <c r="R13" i="28"/>
  <c r="P14" i="28"/>
  <c r="Q55" i="66" s="1"/>
  <c r="Q14" i="28"/>
  <c r="R14" i="28"/>
  <c r="P15" i="28"/>
  <c r="S55" i="66" s="1"/>
  <c r="Q15" i="28"/>
  <c r="R15" i="28"/>
  <c r="P16" i="28"/>
  <c r="T55" i="66" s="1"/>
  <c r="Q16" i="28"/>
  <c r="R16" i="28"/>
  <c r="R8" i="28"/>
  <c r="Q8" i="28"/>
  <c r="P8" i="28"/>
  <c r="B55" i="66" s="1"/>
  <c r="AG204" i="65"/>
  <c r="AG207" i="65" s="1"/>
  <c r="P9" i="30"/>
  <c r="M204" i="65" s="1"/>
  <c r="Q9" i="30"/>
  <c r="R9" i="30"/>
  <c r="P10" i="30"/>
  <c r="U55" i="66" s="1"/>
  <c r="Q10" i="30"/>
  <c r="R10" i="30"/>
  <c r="P11" i="30"/>
  <c r="V204" i="65" s="1"/>
  <c r="Q11" i="30"/>
  <c r="R11" i="30"/>
  <c r="P12" i="30"/>
  <c r="Y55" i="66" s="1"/>
  <c r="Q12" i="30"/>
  <c r="R12" i="30"/>
  <c r="P13" i="30"/>
  <c r="Z204" i="65" s="1"/>
  <c r="Q13" i="30"/>
  <c r="R13" i="30"/>
  <c r="P14" i="30"/>
  <c r="AF204" i="65" s="1"/>
  <c r="AF207" i="65" s="1"/>
  <c r="Q14" i="30"/>
  <c r="R14" i="30"/>
  <c r="P15" i="30"/>
  <c r="Q15" i="30"/>
  <c r="R15" i="30"/>
  <c r="P16" i="30"/>
  <c r="Q16" i="30"/>
  <c r="R16" i="30"/>
  <c r="R8" i="30"/>
  <c r="P8" i="30"/>
  <c r="I204" i="65" s="1"/>
  <c r="L191" i="65"/>
  <c r="I191" i="65"/>
  <c r="K191" i="65"/>
  <c r="H191" i="65"/>
  <c r="E191" i="65"/>
  <c r="P9" i="25"/>
  <c r="C191" i="65" s="1"/>
  <c r="Q9" i="25"/>
  <c r="R9" i="25"/>
  <c r="P10" i="25"/>
  <c r="D191" i="65" s="1"/>
  <c r="Q10" i="25"/>
  <c r="R10" i="25"/>
  <c r="P11" i="25"/>
  <c r="V52" i="66" s="1"/>
  <c r="Q11" i="25"/>
  <c r="R11" i="25"/>
  <c r="P12" i="25"/>
  <c r="F191" i="65" s="1"/>
  <c r="Q12" i="25"/>
  <c r="R12" i="25"/>
  <c r="P13" i="25"/>
  <c r="Q13" i="25"/>
  <c r="R13" i="25"/>
  <c r="P14" i="25"/>
  <c r="Q14" i="25"/>
  <c r="R14" i="25"/>
  <c r="P15" i="25"/>
  <c r="Q15" i="25"/>
  <c r="R15" i="25"/>
  <c r="P16" i="25"/>
  <c r="Q16" i="25"/>
  <c r="R16" i="25"/>
  <c r="P17" i="25"/>
  <c r="Q17" i="25"/>
  <c r="R17" i="25"/>
  <c r="P18" i="25"/>
  <c r="Q18" i="25"/>
  <c r="R18" i="25"/>
  <c r="P19" i="25"/>
  <c r="Q19" i="25"/>
  <c r="R19" i="25"/>
  <c r="R8" i="25"/>
  <c r="Q8" i="25"/>
  <c r="P8" i="25"/>
  <c r="B191" i="65" s="1"/>
  <c r="Z55" i="66" l="1"/>
  <c r="AC204" i="65"/>
  <c r="AC207" i="65" s="1"/>
  <c r="Y204" i="65"/>
  <c r="V55" i="66"/>
  <c r="U204" i="65"/>
  <c r="I55" i="66"/>
  <c r="P48" i="65"/>
  <c r="O17" i="66"/>
  <c r="W36" i="66"/>
  <c r="T36" i="66"/>
  <c r="J87" i="65"/>
  <c r="I36" i="66"/>
  <c r="H36" i="66"/>
  <c r="G87" i="65"/>
  <c r="C87" i="65"/>
  <c r="E36" i="66"/>
  <c r="D87" i="65"/>
  <c r="AA48" i="65"/>
  <c r="AB48" i="65" s="1"/>
  <c r="W48" i="65"/>
  <c r="M17" i="66"/>
  <c r="K17" i="66"/>
  <c r="K48" i="65" s="1"/>
  <c r="B17" i="66"/>
  <c r="B48" i="65" s="1"/>
  <c r="F48" i="65" s="1"/>
  <c r="V17" i="66"/>
  <c r="S48" i="65"/>
  <c r="D17" i="66"/>
  <c r="D48" i="65" s="1"/>
  <c r="T204" i="65"/>
  <c r="Q204" i="65"/>
  <c r="N55" i="66"/>
  <c r="H204" i="65"/>
  <c r="G55" i="66"/>
  <c r="D204" i="65"/>
  <c r="C204" i="65"/>
  <c r="N17" i="66"/>
  <c r="N48" i="65" s="1"/>
  <c r="R48" i="65" s="1"/>
  <c r="T17" i="66"/>
  <c r="T48" i="65" s="1"/>
  <c r="C17" i="66"/>
  <c r="AA204" i="65"/>
  <c r="W55" i="66"/>
  <c r="P204" i="65"/>
  <c r="O55" i="66"/>
  <c r="K204" i="65"/>
  <c r="J55" i="66"/>
  <c r="E204" i="65"/>
  <c r="W52" i="66"/>
  <c r="U52" i="66"/>
  <c r="T52" i="66"/>
  <c r="S52" i="66"/>
  <c r="B87" i="65"/>
  <c r="AG87" i="65"/>
  <c r="G17" i="66"/>
  <c r="G48" i="65" s="1"/>
  <c r="L48" i="65" s="1"/>
  <c r="I40" i="66"/>
  <c r="AA42" i="66"/>
  <c r="Z42" i="66"/>
  <c r="P8" i="52"/>
  <c r="Q8" i="52"/>
  <c r="R8" i="52"/>
  <c r="P9" i="52"/>
  <c r="Q9" i="52"/>
  <c r="R9" i="52"/>
  <c r="P10" i="52"/>
  <c r="Q10" i="52"/>
  <c r="R10" i="52"/>
  <c r="P11" i="52"/>
  <c r="V42" i="66" s="1"/>
  <c r="Q11" i="52"/>
  <c r="R11" i="52"/>
  <c r="P12" i="52"/>
  <c r="W42" i="66" s="1"/>
  <c r="Q12" i="52"/>
  <c r="R12" i="52"/>
  <c r="M40" i="66"/>
  <c r="P24" i="52"/>
  <c r="N40" i="66" s="1"/>
  <c r="Q24" i="52"/>
  <c r="R24" i="52"/>
  <c r="P25" i="52"/>
  <c r="O40" i="66" s="1"/>
  <c r="Q25" i="52"/>
  <c r="R25" i="52"/>
  <c r="P26" i="52"/>
  <c r="P40" i="66" s="1"/>
  <c r="Q26" i="52"/>
  <c r="R26" i="52"/>
  <c r="P27" i="52"/>
  <c r="Q40" i="66" s="1"/>
  <c r="Q27" i="52"/>
  <c r="R27" i="52"/>
  <c r="R7" i="52"/>
  <c r="Q7" i="52"/>
  <c r="P7" i="52"/>
  <c r="B42" i="66" s="1"/>
  <c r="P8" i="24"/>
  <c r="O42" i="66" s="1"/>
  <c r="Q8" i="24"/>
  <c r="R8" i="24"/>
  <c r="P9" i="24"/>
  <c r="Q9" i="24"/>
  <c r="R9" i="24"/>
  <c r="P10" i="24"/>
  <c r="Q42" i="66" s="1"/>
  <c r="Q10" i="24"/>
  <c r="R10" i="24"/>
  <c r="P11" i="24"/>
  <c r="Q11" i="24"/>
  <c r="R11" i="24"/>
  <c r="P12" i="24"/>
  <c r="Y42" i="66" s="1"/>
  <c r="Q12" i="24"/>
  <c r="R12" i="24"/>
  <c r="P13" i="24"/>
  <c r="Q13" i="24"/>
  <c r="R13" i="24"/>
  <c r="P14" i="24"/>
  <c r="Q14" i="24"/>
  <c r="R14" i="24"/>
  <c r="P15" i="24"/>
  <c r="Q15" i="24"/>
  <c r="R15" i="24"/>
  <c r="P16" i="24"/>
  <c r="Q16" i="24"/>
  <c r="R16" i="24"/>
  <c r="P17" i="24"/>
  <c r="G40" i="66" s="1"/>
  <c r="Q17" i="24"/>
  <c r="R17" i="24"/>
  <c r="P18" i="24"/>
  <c r="H40" i="66" s="1"/>
  <c r="Q18" i="24"/>
  <c r="R18" i="24"/>
  <c r="P19" i="24"/>
  <c r="Q19" i="24"/>
  <c r="R19" i="24"/>
  <c r="P20" i="24"/>
  <c r="J40" i="66" s="1"/>
  <c r="Q20" i="24"/>
  <c r="R20" i="24"/>
  <c r="P21" i="24"/>
  <c r="Q21" i="24"/>
  <c r="R21" i="24"/>
  <c r="R7" i="24"/>
  <c r="Q7" i="24"/>
  <c r="P7" i="24"/>
  <c r="L139" i="65"/>
  <c r="P139" i="65"/>
  <c r="M139" i="65"/>
  <c r="J139" i="65"/>
  <c r="AA48" i="66"/>
  <c r="O139" i="65"/>
  <c r="O142" i="65" s="1"/>
  <c r="P8" i="22"/>
  <c r="D139" i="65" s="1"/>
  <c r="Q8" i="22"/>
  <c r="R8" i="22"/>
  <c r="P9" i="22"/>
  <c r="V48" i="66" s="1"/>
  <c r="Q9" i="22"/>
  <c r="R9" i="22"/>
  <c r="P10" i="22"/>
  <c r="F139" i="65" s="1"/>
  <c r="Q10" i="22"/>
  <c r="R10" i="22"/>
  <c r="P11" i="22"/>
  <c r="Q11" i="22"/>
  <c r="R11" i="22"/>
  <c r="P12" i="22"/>
  <c r="Q12" i="22"/>
  <c r="R12" i="22"/>
  <c r="P13" i="22"/>
  <c r="Q13" i="22"/>
  <c r="R13" i="22"/>
  <c r="P14" i="22"/>
  <c r="G42" i="66" s="1"/>
  <c r="Q14" i="22"/>
  <c r="R14" i="22"/>
  <c r="P15" i="22"/>
  <c r="Q15" i="22"/>
  <c r="R15" i="22"/>
  <c r="P16" i="22"/>
  <c r="I42" i="66" s="1"/>
  <c r="Q16" i="22"/>
  <c r="R16" i="22"/>
  <c r="P17" i="22"/>
  <c r="Q17" i="22"/>
  <c r="R17" i="22"/>
  <c r="P18" i="22"/>
  <c r="M42" i="66" s="1"/>
  <c r="Q18" i="22"/>
  <c r="R18" i="22"/>
  <c r="P19" i="22"/>
  <c r="Q19" i="22"/>
  <c r="R19" i="22"/>
  <c r="P20" i="22"/>
  <c r="T42" i="66" s="1"/>
  <c r="Q20" i="22"/>
  <c r="R20" i="22"/>
  <c r="P21" i="22"/>
  <c r="Q21" i="22"/>
  <c r="R21" i="22"/>
  <c r="P22" i="22"/>
  <c r="Q22" i="22"/>
  <c r="R22" i="22"/>
  <c r="P26" i="22"/>
  <c r="K40" i="66" s="1"/>
  <c r="Q26" i="22"/>
  <c r="R26" i="22"/>
  <c r="P27" i="22"/>
  <c r="Q27" i="22"/>
  <c r="R27" i="22"/>
  <c r="R7" i="22"/>
  <c r="Q7" i="22"/>
  <c r="P7" i="22"/>
  <c r="B139" i="65" s="1"/>
  <c r="Z48" i="66"/>
  <c r="Q8" i="18"/>
  <c r="Q8" i="23"/>
  <c r="Q9" i="23"/>
  <c r="Q10" i="23"/>
  <c r="Q11" i="23"/>
  <c r="Q12" i="23"/>
  <c r="Q13" i="23"/>
  <c r="Q7" i="23"/>
  <c r="P8" i="23"/>
  <c r="H139" i="65" s="1"/>
  <c r="R8" i="23"/>
  <c r="P9" i="23"/>
  <c r="I139" i="65" s="1"/>
  <c r="R9" i="23"/>
  <c r="P10" i="23"/>
  <c r="R10" i="23"/>
  <c r="P11" i="23"/>
  <c r="R11" i="23"/>
  <c r="P12" i="23"/>
  <c r="R12" i="23"/>
  <c r="P13" i="23"/>
  <c r="R13" i="23"/>
  <c r="R7" i="23"/>
  <c r="P7" i="23"/>
  <c r="C139" i="65" s="1"/>
  <c r="P28" i="10"/>
  <c r="T32" i="66" s="1"/>
  <c r="R28" i="10"/>
  <c r="P29" i="10"/>
  <c r="U32" i="66" s="1"/>
  <c r="R29" i="10"/>
  <c r="P30" i="10"/>
  <c r="W32" i="66" s="1"/>
  <c r="R30" i="10"/>
  <c r="P26" i="50"/>
  <c r="R26" i="50"/>
  <c r="P27" i="50"/>
  <c r="N74" i="65" s="1"/>
  <c r="R27" i="50"/>
  <c r="P28" i="50"/>
  <c r="O74" i="65" s="1"/>
  <c r="R28" i="50"/>
  <c r="P29" i="50"/>
  <c r="P74" i="65" s="1"/>
  <c r="R29" i="50"/>
  <c r="S32" i="66"/>
  <c r="P24" i="18"/>
  <c r="R24" i="18"/>
  <c r="P25" i="18"/>
  <c r="V32" i="66" s="1"/>
  <c r="R25" i="18"/>
  <c r="P22" i="18"/>
  <c r="E29" i="66" s="1"/>
  <c r="R22" i="18"/>
  <c r="P23" i="18"/>
  <c r="R23" i="18"/>
  <c r="X74" i="65"/>
  <c r="P9" i="18"/>
  <c r="R9" i="18"/>
  <c r="P10" i="18"/>
  <c r="R10" i="18"/>
  <c r="P11" i="18"/>
  <c r="G29" i="66" s="1"/>
  <c r="R11" i="18"/>
  <c r="P12" i="18"/>
  <c r="R12" i="18"/>
  <c r="P13" i="18"/>
  <c r="R13" i="18"/>
  <c r="P14" i="18"/>
  <c r="R14" i="18"/>
  <c r="P15" i="18"/>
  <c r="U29" i="66" s="1"/>
  <c r="R15" i="18"/>
  <c r="P16" i="18"/>
  <c r="R16" i="18"/>
  <c r="P17" i="18"/>
  <c r="B74" i="65" s="1"/>
  <c r="R17" i="18"/>
  <c r="P18" i="18"/>
  <c r="C74" i="65" s="1"/>
  <c r="R18" i="18"/>
  <c r="P19" i="18"/>
  <c r="Q30" i="66" s="1"/>
  <c r="R19" i="18"/>
  <c r="P20" i="18"/>
  <c r="R20" i="18"/>
  <c r="P21" i="18"/>
  <c r="R21" i="18"/>
  <c r="R8" i="18"/>
  <c r="P8" i="18"/>
  <c r="P9" i="10"/>
  <c r="R9" i="10"/>
  <c r="P10" i="10"/>
  <c r="O29" i="66" s="1"/>
  <c r="R10" i="10"/>
  <c r="P11" i="10"/>
  <c r="P29" i="66" s="1"/>
  <c r="R11" i="10"/>
  <c r="P12" i="10"/>
  <c r="R12" i="10"/>
  <c r="P13" i="10"/>
  <c r="R13" i="10"/>
  <c r="P14" i="10"/>
  <c r="Z29" i="66" s="1"/>
  <c r="R14" i="10"/>
  <c r="P15" i="10"/>
  <c r="R15" i="10"/>
  <c r="P16" i="10"/>
  <c r="R16" i="10"/>
  <c r="P17" i="10"/>
  <c r="Q74" i="65" s="1"/>
  <c r="R17" i="10"/>
  <c r="P18" i="10"/>
  <c r="R74" i="65" s="1"/>
  <c r="R18" i="10"/>
  <c r="P19" i="10"/>
  <c r="T74" i="65" s="1"/>
  <c r="R19" i="10"/>
  <c r="P20" i="10"/>
  <c r="U74" i="65" s="1"/>
  <c r="R20" i="10"/>
  <c r="P21" i="10"/>
  <c r="V74" i="65" s="1"/>
  <c r="R21" i="10"/>
  <c r="P22" i="10"/>
  <c r="R22" i="10"/>
  <c r="P23" i="10"/>
  <c r="AA74" i="65" s="1"/>
  <c r="R23" i="10"/>
  <c r="P24" i="10"/>
  <c r="R24" i="10"/>
  <c r="P25" i="10"/>
  <c r="AA33" i="66" s="1"/>
  <c r="R25" i="10"/>
  <c r="R8" i="10"/>
  <c r="P8" i="10"/>
  <c r="P9" i="50"/>
  <c r="R9" i="50"/>
  <c r="P10" i="50"/>
  <c r="Y29" i="66" s="1"/>
  <c r="R10" i="50"/>
  <c r="P11" i="50"/>
  <c r="AA29" i="66" s="1"/>
  <c r="R11" i="50"/>
  <c r="P12" i="50"/>
  <c r="R12" i="50"/>
  <c r="P13" i="50"/>
  <c r="R13" i="50"/>
  <c r="P14" i="50"/>
  <c r="I30" i="66" s="1"/>
  <c r="R14" i="50"/>
  <c r="P15" i="50"/>
  <c r="J30" i="66" s="1"/>
  <c r="R15" i="50"/>
  <c r="P16" i="50"/>
  <c r="F74" i="65" s="1"/>
  <c r="R16" i="50"/>
  <c r="P17" i="50"/>
  <c r="M30" i="66" s="1"/>
  <c r="R17" i="50"/>
  <c r="P18" i="50"/>
  <c r="I74" i="65" s="1"/>
  <c r="R18" i="50"/>
  <c r="P19" i="50"/>
  <c r="O30" i="66" s="1"/>
  <c r="R19" i="50"/>
  <c r="P20" i="50"/>
  <c r="P30" i="66" s="1"/>
  <c r="R20" i="50"/>
  <c r="P21" i="50"/>
  <c r="R21" i="50"/>
  <c r="P22" i="50"/>
  <c r="R22" i="50"/>
  <c r="P23" i="50"/>
  <c r="R23" i="50"/>
  <c r="P24" i="50"/>
  <c r="R24" i="50"/>
  <c r="P25" i="50"/>
  <c r="R25" i="50"/>
  <c r="R8" i="50"/>
  <c r="P8" i="50"/>
  <c r="P9" i="60"/>
  <c r="D22" i="65" s="1"/>
  <c r="R9" i="60"/>
  <c r="P10" i="60"/>
  <c r="C16" i="66" s="1"/>
  <c r="R10" i="60"/>
  <c r="R8" i="60"/>
  <c r="P8" i="60"/>
  <c r="C5" i="66" s="1"/>
  <c r="P9" i="16"/>
  <c r="U9" i="65" s="1"/>
  <c r="R9" i="16"/>
  <c r="P10" i="16"/>
  <c r="V9" i="65" s="1"/>
  <c r="R10" i="16"/>
  <c r="P11" i="16"/>
  <c r="AA4" i="66" s="1"/>
  <c r="R11" i="16"/>
  <c r="P12" i="16"/>
  <c r="K22" i="65" s="1"/>
  <c r="R12" i="16"/>
  <c r="P13" i="16"/>
  <c r="U22" i="65" s="1"/>
  <c r="R13" i="16"/>
  <c r="P14" i="16"/>
  <c r="V22" i="65" s="1"/>
  <c r="R14" i="16"/>
  <c r="P15" i="16"/>
  <c r="AA22" i="65" s="1"/>
  <c r="R15" i="16"/>
  <c r="P16" i="16"/>
  <c r="V10" i="66" s="1"/>
  <c r="R16" i="16"/>
  <c r="P17" i="16"/>
  <c r="R17" i="16"/>
  <c r="R8" i="16"/>
  <c r="P8" i="16"/>
  <c r="K9" i="65" s="1"/>
  <c r="AC22" i="65"/>
  <c r="AC9" i="65"/>
  <c r="P9" i="15"/>
  <c r="T9" i="65" s="1"/>
  <c r="Q9" i="15"/>
  <c r="R9" i="15"/>
  <c r="P10" i="15"/>
  <c r="Q10" i="15"/>
  <c r="R10" i="15"/>
  <c r="P11" i="15"/>
  <c r="H22" i="65" s="1"/>
  <c r="Q11" i="15"/>
  <c r="R11" i="15"/>
  <c r="P12" i="15"/>
  <c r="T5" i="66" s="1"/>
  <c r="Q12" i="15"/>
  <c r="R12" i="15"/>
  <c r="P13" i="15"/>
  <c r="Q13" i="15"/>
  <c r="R13" i="15"/>
  <c r="P14" i="15"/>
  <c r="H7" i="66" s="1"/>
  <c r="Q14" i="15"/>
  <c r="R14" i="15"/>
  <c r="P15" i="15"/>
  <c r="J8" i="66" s="1"/>
  <c r="Q15" i="15"/>
  <c r="R15" i="15"/>
  <c r="P16" i="15"/>
  <c r="K8" i="66" s="1"/>
  <c r="Q16" i="15"/>
  <c r="R16" i="15"/>
  <c r="P17" i="15"/>
  <c r="Q17" i="15"/>
  <c r="R17" i="15"/>
  <c r="R8" i="15"/>
  <c r="Q8" i="15"/>
  <c r="P8" i="15"/>
  <c r="H9" i="65" s="1"/>
  <c r="W22" i="65"/>
  <c r="W5" i="66"/>
  <c r="Z22" i="65"/>
  <c r="Z5" i="66"/>
  <c r="Q22" i="65"/>
  <c r="Q5" i="66"/>
  <c r="J22" i="65"/>
  <c r="J5" i="66"/>
  <c r="W9" i="65"/>
  <c r="W4" i="66"/>
  <c r="Z9" i="65"/>
  <c r="Z4" i="66"/>
  <c r="R9" i="13"/>
  <c r="R10" i="13"/>
  <c r="R11" i="13"/>
  <c r="R12" i="13"/>
  <c r="R8" i="13"/>
  <c r="E6" i="66"/>
  <c r="AG22" i="65"/>
  <c r="AD22" i="65"/>
  <c r="N22" i="65"/>
  <c r="N5" i="66"/>
  <c r="AH56" i="64"/>
  <c r="AG56" i="64"/>
  <c r="AF56" i="64"/>
  <c r="AD56" i="64"/>
  <c r="AC56" i="64"/>
  <c r="AE56" i="64" s="1"/>
  <c r="AA56" i="64"/>
  <c r="Z56" i="64"/>
  <c r="Y56" i="64"/>
  <c r="AB56" i="64" s="1"/>
  <c r="W56" i="64"/>
  <c r="V56" i="64"/>
  <c r="U56" i="64"/>
  <c r="T56" i="64"/>
  <c r="S56" i="64"/>
  <c r="X56" i="64" s="1"/>
  <c r="F56" i="64"/>
  <c r="B56" i="64"/>
  <c r="W54" i="64"/>
  <c r="V54" i="64"/>
  <c r="U54" i="64"/>
  <c r="T54" i="64"/>
  <c r="S54" i="64"/>
  <c r="X54" i="64" s="1"/>
  <c r="Q54" i="64"/>
  <c r="P54" i="64"/>
  <c r="O54" i="64"/>
  <c r="N54" i="64"/>
  <c r="M54" i="64"/>
  <c r="R54" i="64" s="1"/>
  <c r="AH53" i="64"/>
  <c r="AG53" i="64"/>
  <c r="AF53" i="64"/>
  <c r="AD53" i="64"/>
  <c r="AC53" i="64"/>
  <c r="AE53" i="64" s="1"/>
  <c r="AA53" i="64"/>
  <c r="Z53" i="64"/>
  <c r="Y53" i="64"/>
  <c r="AB53" i="64" s="1"/>
  <c r="W53" i="64"/>
  <c r="V53" i="64"/>
  <c r="U53" i="64"/>
  <c r="T53" i="64"/>
  <c r="X53" i="64" s="1"/>
  <c r="S53" i="64"/>
  <c r="Q53" i="64"/>
  <c r="P53" i="64"/>
  <c r="O53" i="64"/>
  <c r="N53" i="64"/>
  <c r="R53" i="64" s="1"/>
  <c r="M53" i="64"/>
  <c r="K53" i="64"/>
  <c r="J53" i="64"/>
  <c r="I53" i="64"/>
  <c r="H53" i="64"/>
  <c r="L53" i="64" s="1"/>
  <c r="G53" i="64"/>
  <c r="E53" i="64"/>
  <c r="D53" i="64"/>
  <c r="C53" i="64"/>
  <c r="B53" i="64"/>
  <c r="F53" i="64" s="1"/>
  <c r="AI53" i="64" s="1"/>
  <c r="Q52" i="64"/>
  <c r="P52" i="64"/>
  <c r="O52" i="64"/>
  <c r="N52" i="64"/>
  <c r="R52" i="64" s="1"/>
  <c r="M52" i="64"/>
  <c r="K52" i="64"/>
  <c r="J52" i="64"/>
  <c r="I52" i="64"/>
  <c r="H52" i="64"/>
  <c r="L52" i="64" s="1"/>
  <c r="G52" i="64"/>
  <c r="E52" i="64"/>
  <c r="D52" i="64"/>
  <c r="C52" i="64"/>
  <c r="B52" i="64"/>
  <c r="F52" i="64" s="1"/>
  <c r="Q51" i="64"/>
  <c r="P51" i="64"/>
  <c r="O51" i="64"/>
  <c r="N51" i="64"/>
  <c r="R51" i="64" s="1"/>
  <c r="M51" i="64"/>
  <c r="K51" i="64"/>
  <c r="J51" i="64"/>
  <c r="I51" i="64"/>
  <c r="H51" i="64"/>
  <c r="L51" i="64" s="1"/>
  <c r="G51" i="64"/>
  <c r="F51" i="64"/>
  <c r="AI51" i="64" s="1"/>
  <c r="D51" i="64"/>
  <c r="C51" i="64"/>
  <c r="B51" i="64"/>
  <c r="AH50" i="64"/>
  <c r="AG50" i="64"/>
  <c r="AF50" i="64"/>
  <c r="AE50" i="64"/>
  <c r="AD50" i="64"/>
  <c r="AC50" i="64"/>
  <c r="W50" i="64"/>
  <c r="V50" i="64"/>
  <c r="U50" i="64"/>
  <c r="T50" i="64"/>
  <c r="S50" i="64"/>
  <c r="X50" i="64" s="1"/>
  <c r="AI50" i="64" s="1"/>
  <c r="W49" i="64"/>
  <c r="V49" i="64"/>
  <c r="U49" i="64"/>
  <c r="T49" i="64"/>
  <c r="X49" i="64" s="1"/>
  <c r="S49" i="64"/>
  <c r="Q49" i="64"/>
  <c r="P49" i="64"/>
  <c r="O49" i="64"/>
  <c r="N49" i="64"/>
  <c r="R49" i="64" s="1"/>
  <c r="M49" i="64"/>
  <c r="K49" i="64"/>
  <c r="J49" i="64"/>
  <c r="I49" i="64"/>
  <c r="H49" i="64"/>
  <c r="L49" i="64" s="1"/>
  <c r="G49" i="64"/>
  <c r="E49" i="64"/>
  <c r="D49" i="64"/>
  <c r="C49" i="64"/>
  <c r="B49" i="64"/>
  <c r="F49" i="64" s="1"/>
  <c r="AI48" i="64"/>
  <c r="AH48" i="64"/>
  <c r="AF48" i="64"/>
  <c r="AD47" i="64"/>
  <c r="AE47" i="64" s="1"/>
  <c r="AI47" i="64" s="1"/>
  <c r="AG46" i="64"/>
  <c r="AF46" i="64"/>
  <c r="AH46" i="64" s="1"/>
  <c r="AD46" i="64"/>
  <c r="AC46" i="64"/>
  <c r="AA46" i="64"/>
  <c r="Z46" i="64"/>
  <c r="Y46" i="64"/>
  <c r="AB46" i="64" s="1"/>
  <c r="W46" i="64"/>
  <c r="V46" i="64"/>
  <c r="U46" i="64"/>
  <c r="T46" i="64"/>
  <c r="X46" i="64" s="1"/>
  <c r="S46" i="64"/>
  <c r="AI45" i="64"/>
  <c r="AH45" i="64"/>
  <c r="AG45" i="64"/>
  <c r="AE44" i="64"/>
  <c r="AI44" i="64" s="1"/>
  <c r="AD44" i="64"/>
  <c r="AG43" i="64"/>
  <c r="AH43" i="64" s="1"/>
  <c r="AE43" i="64"/>
  <c r="AD43" i="64"/>
  <c r="AC43" i="64"/>
  <c r="AB43" i="64"/>
  <c r="AA43" i="64"/>
  <c r="Z43" i="64"/>
  <c r="Y43" i="64"/>
  <c r="W43" i="64"/>
  <c r="V43" i="64"/>
  <c r="U43" i="64"/>
  <c r="T43" i="64"/>
  <c r="X43" i="64" s="1"/>
  <c r="S43" i="64"/>
  <c r="Q43" i="64"/>
  <c r="P43" i="64"/>
  <c r="O43" i="64"/>
  <c r="N43" i="64"/>
  <c r="R43" i="64" s="1"/>
  <c r="M43" i="64"/>
  <c r="AI42" i="64"/>
  <c r="AH42" i="64"/>
  <c r="AG42" i="64"/>
  <c r="AE41" i="64"/>
  <c r="AI41" i="64" s="1"/>
  <c r="AD41" i="64"/>
  <c r="AC41" i="64"/>
  <c r="AH40" i="64"/>
  <c r="AG40" i="64"/>
  <c r="AF40" i="64"/>
  <c r="AD40" i="64"/>
  <c r="AC40" i="64"/>
  <c r="AE40" i="64" s="1"/>
  <c r="AA40" i="64"/>
  <c r="Z40" i="64"/>
  <c r="Y40" i="64"/>
  <c r="AB40" i="64" s="1"/>
  <c r="W40" i="64"/>
  <c r="V40" i="64"/>
  <c r="U40" i="64"/>
  <c r="T40" i="64"/>
  <c r="X40" i="64" s="1"/>
  <c r="S40" i="64"/>
  <c r="Q40" i="64"/>
  <c r="P40" i="64"/>
  <c r="O40" i="64"/>
  <c r="N40" i="64"/>
  <c r="R40" i="64" s="1"/>
  <c r="M40" i="64"/>
  <c r="K40" i="64"/>
  <c r="J40" i="64"/>
  <c r="I40" i="64"/>
  <c r="H40" i="64"/>
  <c r="L40" i="64" s="1"/>
  <c r="G40" i="64"/>
  <c r="E40" i="64"/>
  <c r="D40" i="64"/>
  <c r="C40" i="64"/>
  <c r="B40" i="64"/>
  <c r="F40" i="64" s="1"/>
  <c r="AE39" i="64"/>
  <c r="AC39" i="64"/>
  <c r="AB39" i="64"/>
  <c r="AA39" i="64"/>
  <c r="Y39" i="64"/>
  <c r="W39" i="64"/>
  <c r="V39" i="64"/>
  <c r="X39" i="64" s="1"/>
  <c r="AI39" i="64" s="1"/>
  <c r="K38" i="64"/>
  <c r="J38" i="64"/>
  <c r="I38" i="64"/>
  <c r="H38" i="64"/>
  <c r="G38" i="64"/>
  <c r="L38" i="64" s="1"/>
  <c r="E38" i="64"/>
  <c r="D38" i="64"/>
  <c r="C38" i="64"/>
  <c r="B38" i="64"/>
  <c r="F38" i="64" s="1"/>
  <c r="AI38" i="64" s="1"/>
  <c r="AG37" i="64"/>
  <c r="AF37" i="64"/>
  <c r="AH37" i="64" s="1"/>
  <c r="AD37" i="64"/>
  <c r="AC37" i="64"/>
  <c r="AE37" i="64" s="1"/>
  <c r="AI37" i="64" s="1"/>
  <c r="AH36" i="64"/>
  <c r="AF36" i="64"/>
  <c r="AE36" i="64"/>
  <c r="AI36" i="64" s="1"/>
  <c r="AC36" i="64"/>
  <c r="AG35" i="64"/>
  <c r="AH35" i="64" s="1"/>
  <c r="AE35" i="64"/>
  <c r="AI35" i="64" s="1"/>
  <c r="AD35" i="64"/>
  <c r="AH34" i="64"/>
  <c r="AG34" i="64"/>
  <c r="AF34" i="64"/>
  <c r="AD34" i="64"/>
  <c r="AC34" i="64"/>
  <c r="AE34" i="64" s="1"/>
  <c r="AA34" i="64"/>
  <c r="Z34" i="64"/>
  <c r="Y34" i="64"/>
  <c r="AB34" i="64" s="1"/>
  <c r="W34" i="64"/>
  <c r="V34" i="64"/>
  <c r="U34" i="64"/>
  <c r="T34" i="64"/>
  <c r="X34" i="64" s="1"/>
  <c r="S34" i="64"/>
  <c r="Q34" i="64"/>
  <c r="P34" i="64"/>
  <c r="O34" i="64"/>
  <c r="N34" i="64"/>
  <c r="R34" i="64" s="1"/>
  <c r="M34" i="64"/>
  <c r="K34" i="64"/>
  <c r="J34" i="64"/>
  <c r="I34" i="64"/>
  <c r="H34" i="64"/>
  <c r="L34" i="64" s="1"/>
  <c r="G34" i="64"/>
  <c r="E34" i="64"/>
  <c r="D34" i="64"/>
  <c r="C34" i="64"/>
  <c r="B34" i="64"/>
  <c r="F34" i="64" s="1"/>
  <c r="AA33" i="64"/>
  <c r="Z33" i="64"/>
  <c r="Y33" i="64"/>
  <c r="AB33" i="64" s="1"/>
  <c r="Q33" i="64"/>
  <c r="P33" i="64"/>
  <c r="O33" i="64"/>
  <c r="N33" i="64"/>
  <c r="M33" i="64"/>
  <c r="R33" i="64" s="1"/>
  <c r="AI33" i="64" s="1"/>
  <c r="AI32" i="64"/>
  <c r="AH32" i="64"/>
  <c r="AF32" i="64"/>
  <c r="AH31" i="64"/>
  <c r="AG31" i="64"/>
  <c r="AA31" i="64"/>
  <c r="AB31" i="64" s="1"/>
  <c r="AI31" i="64" s="1"/>
  <c r="AH30" i="64"/>
  <c r="AG30" i="64"/>
  <c r="AF30" i="64"/>
  <c r="AD30" i="64"/>
  <c r="AE30" i="64" s="1"/>
  <c r="AC30" i="64"/>
  <c r="AA30" i="64"/>
  <c r="Z30" i="64"/>
  <c r="Y30" i="64"/>
  <c r="W30" i="64"/>
  <c r="V30" i="64"/>
  <c r="U30" i="64"/>
  <c r="T30" i="64"/>
  <c r="S30" i="64"/>
  <c r="X30" i="64" s="1"/>
  <c r="Q30" i="64"/>
  <c r="P30" i="64"/>
  <c r="O30" i="64"/>
  <c r="N30" i="64"/>
  <c r="R30" i="64" s="1"/>
  <c r="M30" i="64"/>
  <c r="K30" i="64"/>
  <c r="J30" i="64"/>
  <c r="I30" i="64"/>
  <c r="H30" i="64"/>
  <c r="G30" i="64"/>
  <c r="L30" i="64" s="1"/>
  <c r="AG29" i="64"/>
  <c r="AF29" i="64"/>
  <c r="AH29" i="64" s="1"/>
  <c r="AD29" i="64"/>
  <c r="AE29" i="64" s="1"/>
  <c r="AC29" i="64"/>
  <c r="AA29" i="64"/>
  <c r="Z29" i="64"/>
  <c r="Y29" i="64"/>
  <c r="W29" i="64"/>
  <c r="V29" i="64"/>
  <c r="U29" i="64"/>
  <c r="T29" i="64"/>
  <c r="X29" i="64" s="1"/>
  <c r="S29" i="64"/>
  <c r="Q29" i="64"/>
  <c r="P29" i="64"/>
  <c r="O29" i="64"/>
  <c r="N29" i="64"/>
  <c r="M29" i="64"/>
  <c r="K29" i="64"/>
  <c r="L29" i="64" s="1"/>
  <c r="J29" i="64"/>
  <c r="I29" i="64"/>
  <c r="H29" i="64"/>
  <c r="G29" i="64"/>
  <c r="E29" i="64"/>
  <c r="D29" i="64"/>
  <c r="C29" i="64"/>
  <c r="B29" i="64"/>
  <c r="AH28" i="64"/>
  <c r="AI28" i="64" s="1"/>
  <c r="AG28" i="64"/>
  <c r="AD27" i="64"/>
  <c r="AE27" i="64" s="1"/>
  <c r="AI27" i="64" s="1"/>
  <c r="K26" i="64"/>
  <c r="J26" i="64"/>
  <c r="I26" i="64"/>
  <c r="H26" i="64"/>
  <c r="G26" i="64"/>
  <c r="L26" i="64" s="1"/>
  <c r="F26" i="64"/>
  <c r="AI26" i="64" s="1"/>
  <c r="E26" i="64"/>
  <c r="D26" i="64"/>
  <c r="AH25" i="64"/>
  <c r="AG25" i="64"/>
  <c r="AF25" i="64"/>
  <c r="AD25" i="64"/>
  <c r="AC25" i="64"/>
  <c r="AE25" i="64" s="1"/>
  <c r="AA25" i="64"/>
  <c r="Z25" i="64"/>
  <c r="Y25" i="64"/>
  <c r="AB25" i="64" s="1"/>
  <c r="W25" i="64"/>
  <c r="V25" i="64"/>
  <c r="U25" i="64"/>
  <c r="T25" i="64"/>
  <c r="S25" i="64"/>
  <c r="X25" i="64" s="1"/>
  <c r="R25" i="64"/>
  <c r="P25" i="64"/>
  <c r="O25" i="64"/>
  <c r="AH24" i="64"/>
  <c r="AI24" i="64" s="1"/>
  <c r="AG24" i="64"/>
  <c r="AF23" i="64"/>
  <c r="AH23" i="64" s="1"/>
  <c r="AE23" i="64"/>
  <c r="AD23" i="64"/>
  <c r="AC23" i="64"/>
  <c r="AB22" i="64"/>
  <c r="AA22" i="64"/>
  <c r="Y22" i="64"/>
  <c r="W22" i="64"/>
  <c r="V22" i="64"/>
  <c r="U22" i="64"/>
  <c r="T22" i="64"/>
  <c r="X22" i="64" s="1"/>
  <c r="AI22" i="64" s="1"/>
  <c r="S22" i="64"/>
  <c r="K21" i="64"/>
  <c r="J21" i="64"/>
  <c r="I21" i="64"/>
  <c r="H21" i="64"/>
  <c r="G21" i="64"/>
  <c r="L21" i="64" s="1"/>
  <c r="E21" i="64"/>
  <c r="D21" i="64"/>
  <c r="C21" i="64"/>
  <c r="B21" i="64"/>
  <c r="F21" i="64" s="1"/>
  <c r="AI21" i="64" s="1"/>
  <c r="P20" i="64"/>
  <c r="O20" i="64"/>
  <c r="N20" i="64"/>
  <c r="M20" i="64"/>
  <c r="R20" i="64" s="1"/>
  <c r="AI20" i="64" s="1"/>
  <c r="AI19" i="64"/>
  <c r="R19" i="64"/>
  <c r="Q19" i="64"/>
  <c r="AH18" i="64"/>
  <c r="AG18" i="64"/>
  <c r="AF18" i="64"/>
  <c r="AD18" i="64"/>
  <c r="AC18" i="64"/>
  <c r="AE18" i="64" s="1"/>
  <c r="AA18" i="64"/>
  <c r="Z18" i="64"/>
  <c r="Y18" i="64"/>
  <c r="AB18" i="64" s="1"/>
  <c r="W18" i="64"/>
  <c r="V18" i="64"/>
  <c r="U18" i="64"/>
  <c r="T18" i="64"/>
  <c r="X18" i="64" s="1"/>
  <c r="S18" i="64"/>
  <c r="Q18" i="64"/>
  <c r="P18" i="64"/>
  <c r="O18" i="64"/>
  <c r="N18" i="64"/>
  <c r="R18" i="64" s="1"/>
  <c r="M18" i="64"/>
  <c r="K18" i="64"/>
  <c r="J18" i="64"/>
  <c r="I18" i="64"/>
  <c r="H18" i="64"/>
  <c r="L18" i="64" s="1"/>
  <c r="G18" i="64"/>
  <c r="E18" i="64"/>
  <c r="D18" i="64"/>
  <c r="C18" i="64"/>
  <c r="B18" i="64"/>
  <c r="F18" i="64" s="1"/>
  <c r="AG17" i="64"/>
  <c r="AF17" i="64"/>
  <c r="AH17" i="64" s="1"/>
  <c r="AE17" i="64"/>
  <c r="AD17" i="64"/>
  <c r="AC17" i="64"/>
  <c r="AB17" i="64"/>
  <c r="AA17" i="64"/>
  <c r="Z17" i="64"/>
  <c r="Y17" i="64"/>
  <c r="W17" i="64"/>
  <c r="V17" i="64"/>
  <c r="U17" i="64"/>
  <c r="T17" i="64"/>
  <c r="X17" i="64" s="1"/>
  <c r="S17" i="64"/>
  <c r="Q17" i="64"/>
  <c r="P17" i="64"/>
  <c r="O17" i="64"/>
  <c r="N17" i="64"/>
  <c r="M17" i="64"/>
  <c r="R17" i="64" s="1"/>
  <c r="K17" i="64"/>
  <c r="J17" i="64"/>
  <c r="I17" i="64"/>
  <c r="H17" i="64"/>
  <c r="L17" i="64" s="1"/>
  <c r="G17" i="64"/>
  <c r="E17" i="64"/>
  <c r="D17" i="64"/>
  <c r="C17" i="64"/>
  <c r="B17" i="64"/>
  <c r="F17" i="64" s="1"/>
  <c r="F16" i="64"/>
  <c r="AI16" i="64" s="1"/>
  <c r="C16" i="64"/>
  <c r="AG15" i="64"/>
  <c r="AH15" i="64" s="1"/>
  <c r="AI15" i="64" s="1"/>
  <c r="AF14" i="64"/>
  <c r="AH14" i="64" s="1"/>
  <c r="AI14" i="64" s="1"/>
  <c r="AI13" i="64"/>
  <c r="AE13" i="64"/>
  <c r="AD13" i="64"/>
  <c r="AC13" i="64"/>
  <c r="AI12" i="64"/>
  <c r="AH12" i="64"/>
  <c r="AF12" i="64"/>
  <c r="AE11" i="64"/>
  <c r="AI11" i="64" s="1"/>
  <c r="AD11" i="64"/>
  <c r="W10" i="64"/>
  <c r="V10" i="64"/>
  <c r="X10" i="64" s="1"/>
  <c r="AI10" i="64" s="1"/>
  <c r="AA9" i="64"/>
  <c r="AB9" i="64" s="1"/>
  <c r="R9" i="64"/>
  <c r="P9" i="64"/>
  <c r="O9" i="64"/>
  <c r="L8" i="64"/>
  <c r="AI8" i="64" s="1"/>
  <c r="K8" i="64"/>
  <c r="I7" i="64"/>
  <c r="H7" i="64"/>
  <c r="G7" i="64"/>
  <c r="E6" i="64"/>
  <c r="D6" i="64"/>
  <c r="C6" i="64"/>
  <c r="B6" i="64"/>
  <c r="F6" i="64" s="1"/>
  <c r="AI6" i="64" s="1"/>
  <c r="AG5" i="64"/>
  <c r="AF5" i="64"/>
  <c r="AH5" i="64" s="1"/>
  <c r="AD5" i="64"/>
  <c r="AC5" i="64"/>
  <c r="AE5" i="64" s="1"/>
  <c r="AA5" i="64"/>
  <c r="Z5" i="64"/>
  <c r="Y5" i="64"/>
  <c r="AB5" i="64" s="1"/>
  <c r="W5" i="64"/>
  <c r="V5" i="64"/>
  <c r="U5" i="64"/>
  <c r="T5" i="64"/>
  <c r="X5" i="64" s="1"/>
  <c r="S5" i="64"/>
  <c r="Q5" i="64"/>
  <c r="P5" i="64"/>
  <c r="O5" i="64"/>
  <c r="N5" i="64"/>
  <c r="R5" i="64" s="1"/>
  <c r="M5" i="64"/>
  <c r="K5" i="64"/>
  <c r="J5" i="64"/>
  <c r="I5" i="64"/>
  <c r="H5" i="64"/>
  <c r="G5" i="64"/>
  <c r="E5" i="64"/>
  <c r="D5" i="64"/>
  <c r="C5" i="64"/>
  <c r="B5" i="64"/>
  <c r="F5" i="64" s="1"/>
  <c r="AG4" i="64"/>
  <c r="AG57" i="64" s="1"/>
  <c r="AF4" i="64"/>
  <c r="AH4" i="64" s="1"/>
  <c r="AE4" i="64"/>
  <c r="AD4" i="64"/>
  <c r="AD57" i="64" s="1"/>
  <c r="AC4" i="64"/>
  <c r="AC57" i="64" s="1"/>
  <c r="AA4" i="64"/>
  <c r="Z4" i="64"/>
  <c r="Y4" i="64"/>
  <c r="Y57" i="64" s="1"/>
  <c r="W4" i="64"/>
  <c r="W57" i="64" s="1"/>
  <c r="V4" i="64"/>
  <c r="V57" i="64" s="1"/>
  <c r="U4" i="64"/>
  <c r="U57" i="64" s="1"/>
  <c r="T4" i="64"/>
  <c r="X4" i="64" s="1"/>
  <c r="S4" i="64"/>
  <c r="Q4" i="64"/>
  <c r="Q57" i="64" s="1"/>
  <c r="P4" i="64"/>
  <c r="P57" i="64" s="1"/>
  <c r="O4" i="64"/>
  <c r="O57" i="64" s="1"/>
  <c r="N4" i="64"/>
  <c r="M4" i="64"/>
  <c r="M57" i="64" s="1"/>
  <c r="K4" i="64"/>
  <c r="J4" i="64"/>
  <c r="J57" i="64" s="1"/>
  <c r="I4" i="64"/>
  <c r="H4" i="64"/>
  <c r="H57" i="64" s="1"/>
  <c r="G4" i="64"/>
  <c r="G57" i="64" s="1"/>
  <c r="E4" i="64"/>
  <c r="D4" i="64"/>
  <c r="D57" i="64" s="1"/>
  <c r="C4" i="64"/>
  <c r="C57" i="64" s="1"/>
  <c r="B4" i="64"/>
  <c r="B57" i="64" s="1"/>
  <c r="AE22" i="65" l="1"/>
  <c r="W74" i="65"/>
  <c r="G74" i="65"/>
  <c r="S74" i="65"/>
  <c r="X48" i="65"/>
  <c r="AI48" i="65" s="1"/>
  <c r="AA5" i="66"/>
  <c r="V5" i="66"/>
  <c r="U5" i="66"/>
  <c r="K5" i="66"/>
  <c r="AA9" i="65"/>
  <c r="V4" i="66"/>
  <c r="U4" i="66"/>
  <c r="K4" i="66"/>
  <c r="S42" i="66"/>
  <c r="P42" i="66"/>
  <c r="J42" i="66"/>
  <c r="Y30" i="66"/>
  <c r="V30" i="66"/>
  <c r="Z30" i="66"/>
  <c r="V29" i="66"/>
  <c r="J29" i="66"/>
  <c r="E139" i="65"/>
  <c r="U42" i="66"/>
  <c r="N42" i="66"/>
  <c r="K42" i="66"/>
  <c r="H42" i="66"/>
  <c r="W48" i="66"/>
  <c r="U48" i="66"/>
  <c r="S48" i="66"/>
  <c r="D5" i="66"/>
  <c r="C22" i="65"/>
  <c r="E42" i="66"/>
  <c r="D42" i="66"/>
  <c r="C42" i="66"/>
  <c r="Y48" i="66"/>
  <c r="T48" i="66"/>
  <c r="Q29" i="66"/>
  <c r="G30" i="66"/>
  <c r="C29" i="66"/>
  <c r="T30" i="66"/>
  <c r="S30" i="66"/>
  <c r="S29" i="66"/>
  <c r="N30" i="66"/>
  <c r="N29" i="66"/>
  <c r="H74" i="65"/>
  <c r="K30" i="66"/>
  <c r="E74" i="65"/>
  <c r="D74" i="65"/>
  <c r="J74" i="65"/>
  <c r="K74" i="65"/>
  <c r="U30" i="66"/>
  <c r="T22" i="65"/>
  <c r="H5" i="66"/>
  <c r="T4" i="66"/>
  <c r="H4" i="66"/>
  <c r="AE46" i="64"/>
  <c r="AI46" i="64" s="1"/>
  <c r="F29" i="64"/>
  <c r="L74" i="65"/>
  <c r="I29" i="66"/>
  <c r="B29" i="66"/>
  <c r="D29" i="66"/>
  <c r="H29" i="66"/>
  <c r="T29" i="66"/>
  <c r="H30" i="66"/>
  <c r="AB74" i="65"/>
  <c r="M29" i="66"/>
  <c r="AA30" i="66"/>
  <c r="Y74" i="65"/>
  <c r="W29" i="66"/>
  <c r="W30" i="66"/>
  <c r="E57" i="64"/>
  <c r="X57" i="64"/>
  <c r="S57" i="64"/>
  <c r="N57" i="64"/>
  <c r="AB29" i="64"/>
  <c r="R29" i="64"/>
  <c r="AI29" i="64" s="1"/>
  <c r="Z57" i="64"/>
  <c r="AB30" i="64"/>
  <c r="AI30" i="64" s="1"/>
  <c r="AA57" i="64"/>
  <c r="K57" i="64"/>
  <c r="L5" i="64"/>
  <c r="L7" i="64"/>
  <c r="AI7" i="64" s="1"/>
  <c r="I57" i="64"/>
  <c r="AB4" i="64"/>
  <c r="AI5" i="64"/>
  <c r="AI9" i="64"/>
  <c r="AI25" i="64"/>
  <c r="AI34" i="64"/>
  <c r="AI43" i="64"/>
  <c r="AI17" i="64"/>
  <c r="AI18" i="64"/>
  <c r="AI49" i="64"/>
  <c r="AI52" i="64"/>
  <c r="AI56" i="64"/>
  <c r="AB57" i="64"/>
  <c r="AI23" i="64"/>
  <c r="AI40" i="64"/>
  <c r="AI54" i="64"/>
  <c r="L4" i="64"/>
  <c r="L57" i="64" s="1"/>
  <c r="T57" i="64"/>
  <c r="AF57" i="64"/>
  <c r="AH57" i="64" s="1"/>
  <c r="F4" i="64"/>
  <c r="R4" i="64"/>
  <c r="R57" i="64" s="1"/>
  <c r="M74" i="65" l="1"/>
  <c r="AE57" i="64"/>
  <c r="AI4" i="64"/>
  <c r="F57" i="64"/>
  <c r="AI57" i="64" l="1"/>
  <c r="I7" i="66" l="1"/>
  <c r="Y22" i="65"/>
  <c r="Y5" i="66"/>
  <c r="I22" i="65"/>
  <c r="I5" i="66"/>
  <c r="B22" i="65"/>
  <c r="B5" i="66"/>
  <c r="Y9" i="65"/>
  <c r="Y4" i="66"/>
  <c r="I9" i="65"/>
  <c r="I4" i="66"/>
  <c r="P22" i="65"/>
  <c r="P5" i="66"/>
  <c r="P9" i="65"/>
  <c r="P4" i="66"/>
  <c r="D9" i="65"/>
  <c r="D4" i="66"/>
  <c r="C9" i="65"/>
  <c r="C4" i="66"/>
  <c r="R11" i="59"/>
  <c r="R8" i="59"/>
  <c r="R10" i="59"/>
  <c r="P9" i="59"/>
  <c r="Q9" i="59"/>
  <c r="R9" i="59"/>
  <c r="P10" i="59"/>
  <c r="Q10" i="59"/>
  <c r="P11" i="59"/>
  <c r="Q11" i="59"/>
  <c r="Q8" i="59"/>
  <c r="P8" i="59"/>
  <c r="B9" i="65"/>
  <c r="B4" i="66"/>
  <c r="P9" i="12"/>
  <c r="M5" i="66" s="1"/>
  <c r="Q9" i="12"/>
  <c r="P10" i="12"/>
  <c r="Q10" i="12"/>
  <c r="P11" i="12"/>
  <c r="B6" i="66" s="1"/>
  <c r="Q11" i="12"/>
  <c r="R11" i="12"/>
  <c r="P12" i="12"/>
  <c r="C6" i="66" s="1"/>
  <c r="Q12" i="12"/>
  <c r="P13" i="12"/>
  <c r="Q13" i="12"/>
  <c r="R13" i="12"/>
  <c r="Q8" i="12"/>
  <c r="P8" i="12"/>
  <c r="M9" i="65" s="1"/>
  <c r="Q8" i="11"/>
  <c r="P8" i="11"/>
  <c r="G9" i="65" s="1"/>
  <c r="P9" i="11"/>
  <c r="S9" i="65" s="1"/>
  <c r="Q9" i="11"/>
  <c r="P11" i="11"/>
  <c r="G22" i="65" s="1"/>
  <c r="Q11" i="11"/>
  <c r="P12" i="11"/>
  <c r="S22" i="65" s="1"/>
  <c r="Q12" i="11"/>
  <c r="P15" i="11"/>
  <c r="G7" i="66" s="1"/>
  <c r="Q15" i="11"/>
  <c r="P10" i="9"/>
  <c r="W18" i="66" s="1"/>
  <c r="P11" i="9"/>
  <c r="P12" i="9"/>
  <c r="P13" i="9"/>
  <c r="P20" i="66" s="1"/>
  <c r="P14" i="9"/>
  <c r="W22" i="66" s="1"/>
  <c r="P15" i="9"/>
  <c r="P16" i="9"/>
  <c r="P10" i="58"/>
  <c r="K35" i="65" s="1"/>
  <c r="Q10" i="58"/>
  <c r="R10" i="58"/>
  <c r="P11" i="58"/>
  <c r="U35" i="65" s="1"/>
  <c r="Q11" i="58"/>
  <c r="R11" i="58"/>
  <c r="P12" i="58"/>
  <c r="V35" i="65" s="1"/>
  <c r="Q12" i="58"/>
  <c r="P13" i="58"/>
  <c r="J21" i="66" s="1"/>
  <c r="Q13" i="58"/>
  <c r="R13" i="58"/>
  <c r="P14" i="58"/>
  <c r="K21" i="66" s="1"/>
  <c r="R14" i="58"/>
  <c r="P15" i="58"/>
  <c r="U22" i="66" s="1"/>
  <c r="Q15" i="58"/>
  <c r="R15" i="58"/>
  <c r="P16" i="58"/>
  <c r="V22" i="66" s="1"/>
  <c r="Q16" i="58"/>
  <c r="R9" i="58"/>
  <c r="Q9" i="58"/>
  <c r="P9" i="58"/>
  <c r="J18" i="66" s="1"/>
  <c r="AD35" i="65"/>
  <c r="Q10" i="9"/>
  <c r="Q11" i="9"/>
  <c r="R11" i="9"/>
  <c r="Q12" i="9"/>
  <c r="R12" i="9"/>
  <c r="Q13" i="9"/>
  <c r="Q14" i="9"/>
  <c r="Q15" i="9"/>
  <c r="R15" i="9"/>
  <c r="Q16" i="9"/>
  <c r="R16" i="9"/>
  <c r="Q9" i="9"/>
  <c r="P9" i="9"/>
  <c r="P35" i="65" s="1"/>
  <c r="Q9" i="51"/>
  <c r="Q10" i="51"/>
  <c r="Q11" i="51"/>
  <c r="Q12" i="51"/>
  <c r="Q13" i="51"/>
  <c r="Q14" i="51"/>
  <c r="Q15" i="51"/>
  <c r="P9" i="51"/>
  <c r="I35" i="65" s="1"/>
  <c r="R9" i="51"/>
  <c r="P10" i="51"/>
  <c r="Q35" i="65" s="1"/>
  <c r="R10" i="51"/>
  <c r="P11" i="51"/>
  <c r="AA35" i="65" s="1"/>
  <c r="R11" i="51"/>
  <c r="P12" i="51"/>
  <c r="H21" i="66" s="1"/>
  <c r="R12" i="51"/>
  <c r="P13" i="51"/>
  <c r="I21" i="66" s="1"/>
  <c r="R13" i="51"/>
  <c r="P14" i="51"/>
  <c r="AA22" i="66" s="1"/>
  <c r="R14" i="51"/>
  <c r="P15" i="51"/>
  <c r="Q19" i="66" s="1"/>
  <c r="R15" i="51"/>
  <c r="R8" i="51"/>
  <c r="Q8" i="51"/>
  <c r="P8" i="51"/>
  <c r="H18" i="66" s="1"/>
  <c r="P17" i="7"/>
  <c r="Q17" i="7"/>
  <c r="R17" i="7"/>
  <c r="AF35" i="65"/>
  <c r="P12" i="7"/>
  <c r="Q12" i="7"/>
  <c r="R12" i="7"/>
  <c r="AC35" i="65"/>
  <c r="P12" i="8"/>
  <c r="Q12" i="8"/>
  <c r="R12" i="8"/>
  <c r="P16" i="8"/>
  <c r="Q16" i="8"/>
  <c r="R16" i="8"/>
  <c r="P9" i="8"/>
  <c r="M18" i="66" s="1"/>
  <c r="Q9" i="8"/>
  <c r="R9" i="8"/>
  <c r="P10" i="8"/>
  <c r="N35" i="65" s="1"/>
  <c r="Q10" i="8"/>
  <c r="R10" i="8"/>
  <c r="P11" i="8"/>
  <c r="Z35" i="65" s="1"/>
  <c r="Q11" i="8"/>
  <c r="R11" i="8"/>
  <c r="P13" i="8"/>
  <c r="B21" i="66" s="1"/>
  <c r="Q13" i="8"/>
  <c r="R13" i="8"/>
  <c r="P14" i="8"/>
  <c r="M20" i="66" s="1"/>
  <c r="Q14" i="8"/>
  <c r="R14" i="8"/>
  <c r="P15" i="8"/>
  <c r="N20" i="66" s="1"/>
  <c r="Q15" i="8"/>
  <c r="R15" i="8"/>
  <c r="R8" i="8"/>
  <c r="Q8" i="8"/>
  <c r="P8" i="8"/>
  <c r="B35" i="65" s="1"/>
  <c r="AH35" i="65" l="1"/>
  <c r="X22" i="65"/>
  <c r="AF9" i="65"/>
  <c r="F22" i="65"/>
  <c r="AB22" i="65"/>
  <c r="L22" i="65"/>
  <c r="AE35" i="65"/>
  <c r="W7" i="66"/>
  <c r="P9" i="66"/>
  <c r="O9" i="66"/>
  <c r="E5" i="66"/>
  <c r="D6" i="66"/>
  <c r="Z18" i="66"/>
  <c r="N18" i="66"/>
  <c r="M35" i="65"/>
  <c r="B18" i="66"/>
  <c r="M4" i="66"/>
  <c r="Q9" i="13"/>
  <c r="M22" i="65"/>
  <c r="Q8" i="13"/>
  <c r="V18" i="66"/>
  <c r="U18" i="66"/>
  <c r="K18" i="66"/>
  <c r="J35" i="65"/>
  <c r="AA18" i="66"/>
  <c r="Q18" i="66"/>
  <c r="I18" i="66"/>
  <c r="H35" i="65"/>
  <c r="W35" i="65"/>
  <c r="P18" i="66"/>
  <c r="S5" i="66"/>
  <c r="S4" i="66"/>
  <c r="G5" i="66"/>
  <c r="G4" i="66"/>
  <c r="S35" i="65"/>
  <c r="P9" i="7"/>
  <c r="S18" i="66" s="1"/>
  <c r="Q9" i="7"/>
  <c r="R9" i="7"/>
  <c r="P10" i="7"/>
  <c r="T18" i="66" s="1"/>
  <c r="Q10" i="7"/>
  <c r="R10" i="7"/>
  <c r="P11" i="7"/>
  <c r="Y35" i="65" s="1"/>
  <c r="Q11" i="7"/>
  <c r="R11" i="7"/>
  <c r="P13" i="7"/>
  <c r="G21" i="66" s="1"/>
  <c r="Q13" i="7"/>
  <c r="R13" i="7"/>
  <c r="P14" i="7"/>
  <c r="S22" i="66" s="1"/>
  <c r="Q14" i="7"/>
  <c r="R14" i="7"/>
  <c r="P15" i="7"/>
  <c r="T22" i="66" s="1"/>
  <c r="Q15" i="7"/>
  <c r="R15" i="7"/>
  <c r="P16" i="7"/>
  <c r="Y22" i="66" s="1"/>
  <c r="Q16" i="7"/>
  <c r="R16" i="7"/>
  <c r="R8" i="7"/>
  <c r="Q8" i="7"/>
  <c r="P8" i="7"/>
  <c r="G35" i="65" s="1"/>
  <c r="P11" i="6"/>
  <c r="O18" i="66" s="1"/>
  <c r="X35" i="65" l="1"/>
  <c r="L35" i="65"/>
  <c r="AB35" i="65"/>
  <c r="R22" i="65"/>
  <c r="R35" i="65"/>
  <c r="AI22" i="65"/>
  <c r="N9" i="65"/>
  <c r="N4" i="66"/>
  <c r="AG9" i="65"/>
  <c r="AD9" i="65"/>
  <c r="Q9" i="65"/>
  <c r="Q4" i="66"/>
  <c r="O5" i="66"/>
  <c r="O22" i="65"/>
  <c r="E4" i="66"/>
  <c r="E9" i="65"/>
  <c r="J4" i="66"/>
  <c r="J9" i="65"/>
  <c r="O9" i="65"/>
  <c r="O4" i="66"/>
  <c r="O35" i="65"/>
  <c r="Y18" i="66"/>
  <c r="T35" i="65"/>
  <c r="G18" i="66"/>
  <c r="R9" i="6"/>
  <c r="R10" i="6"/>
  <c r="R11" i="6"/>
  <c r="R12" i="6"/>
  <c r="R13" i="6"/>
  <c r="R14" i="6"/>
  <c r="R15" i="6"/>
  <c r="R8" i="6"/>
  <c r="Q9" i="6"/>
  <c r="Q10" i="6"/>
  <c r="Q11" i="6"/>
  <c r="Q12" i="6"/>
  <c r="Q13" i="6"/>
  <c r="Q14" i="6"/>
  <c r="Q15" i="6"/>
  <c r="P9" i="6"/>
  <c r="P10" i="6"/>
  <c r="P12" i="6"/>
  <c r="C21" i="66" s="1"/>
  <c r="P13" i="6"/>
  <c r="D21" i="66" s="1"/>
  <c r="P14" i="6"/>
  <c r="E21" i="66" s="1"/>
  <c r="P15" i="6"/>
  <c r="O20" i="66" s="1"/>
  <c r="P8" i="6"/>
  <c r="Q8" i="6"/>
  <c r="AH9" i="65" l="1"/>
  <c r="E35" i="65"/>
  <c r="E18" i="66"/>
  <c r="C18" i="66"/>
  <c r="C35" i="65"/>
  <c r="D35" i="65"/>
  <c r="D18" i="66"/>
  <c r="R176" i="65"/>
  <c r="AI85" i="65"/>
  <c r="AI33" i="65"/>
  <c r="F35" i="65" l="1"/>
  <c r="AI59" i="65"/>
  <c r="AI46" i="65"/>
  <c r="B216" i="65" l="1"/>
  <c r="C216" i="65"/>
  <c r="C220" i="65" s="1"/>
  <c r="D216" i="65"/>
  <c r="D220" i="65" s="1"/>
  <c r="E216" i="65"/>
  <c r="E220" i="65" s="1"/>
  <c r="F216" i="65"/>
  <c r="G216" i="65"/>
  <c r="H216" i="65"/>
  <c r="H220" i="65" s="1"/>
  <c r="I216" i="65"/>
  <c r="I220" i="65" s="1"/>
  <c r="J216" i="65"/>
  <c r="J220" i="65" s="1"/>
  <c r="K216" i="65"/>
  <c r="K220" i="65" s="1"/>
  <c r="L216" i="65"/>
  <c r="L220" i="65" s="1"/>
  <c r="M216" i="65"/>
  <c r="M220" i="65" s="1"/>
  <c r="N216" i="65"/>
  <c r="O216" i="65"/>
  <c r="P216" i="65"/>
  <c r="P220" i="65" s="1"/>
  <c r="Q216" i="65"/>
  <c r="Q220" i="65" s="1"/>
  <c r="R216" i="65"/>
  <c r="S216" i="65"/>
  <c r="S220" i="65" s="1"/>
  <c r="T216" i="65"/>
  <c r="U216" i="65"/>
  <c r="V216" i="65"/>
  <c r="W216" i="65"/>
  <c r="W220" i="65" s="1"/>
  <c r="X216" i="65"/>
  <c r="R123" i="65"/>
  <c r="AH45" i="65"/>
  <c r="AE45" i="65"/>
  <c r="B20" i="65"/>
  <c r="C20" i="65"/>
  <c r="D20" i="65"/>
  <c r="E20" i="65"/>
  <c r="F20" i="65"/>
  <c r="G20" i="65"/>
  <c r="H20" i="65"/>
  <c r="I20" i="65"/>
  <c r="J20" i="65"/>
  <c r="K20" i="65"/>
  <c r="L20" i="65"/>
  <c r="M20" i="65"/>
  <c r="N20" i="65"/>
  <c r="O20" i="65"/>
  <c r="P20" i="65"/>
  <c r="Q20" i="65"/>
  <c r="R20" i="65"/>
  <c r="S20" i="65"/>
  <c r="T20" i="65"/>
  <c r="U20" i="65"/>
  <c r="V20" i="65"/>
  <c r="W20" i="65"/>
  <c r="X20" i="65"/>
  <c r="Y20" i="65"/>
  <c r="Z20" i="65"/>
  <c r="AA20" i="65"/>
  <c r="AB20" i="65"/>
  <c r="Y215" i="65"/>
  <c r="F220" i="65"/>
  <c r="G220" i="65"/>
  <c r="N220" i="65"/>
  <c r="O220" i="65"/>
  <c r="T220" i="65"/>
  <c r="U220" i="65"/>
  <c r="V220" i="65"/>
  <c r="X220" i="65"/>
  <c r="B220" i="65"/>
  <c r="B203" i="65"/>
  <c r="C203" i="65"/>
  <c r="D203" i="65"/>
  <c r="E203" i="65"/>
  <c r="F203" i="65"/>
  <c r="G203" i="65"/>
  <c r="H203" i="65"/>
  <c r="I203" i="65"/>
  <c r="J203" i="65"/>
  <c r="M203" i="65"/>
  <c r="N203" i="65"/>
  <c r="P203" i="65"/>
  <c r="Q203" i="65"/>
  <c r="S203" i="65"/>
  <c r="T203" i="65"/>
  <c r="U203" i="65"/>
  <c r="V203" i="65"/>
  <c r="W203" i="65"/>
  <c r="X203" i="65"/>
  <c r="Y203" i="65"/>
  <c r="Z203" i="65"/>
  <c r="AA203" i="65"/>
  <c r="AB203" i="65"/>
  <c r="AC203" i="65"/>
  <c r="AD203" i="65"/>
  <c r="AE203" i="65"/>
  <c r="AF203" i="65"/>
  <c r="L214" i="65"/>
  <c r="Y214" i="65" s="1"/>
  <c r="R214" i="65"/>
  <c r="X214" i="65"/>
  <c r="F221" i="65"/>
  <c r="K194" i="65"/>
  <c r="B190" i="65"/>
  <c r="C190" i="65"/>
  <c r="D190" i="65"/>
  <c r="E190" i="65"/>
  <c r="F190" i="65"/>
  <c r="G190" i="65"/>
  <c r="L190" i="65"/>
  <c r="L194" i="65" s="1"/>
  <c r="M190" i="65"/>
  <c r="M194" i="65" s="1"/>
  <c r="N190" i="65"/>
  <c r="N175" i="65"/>
  <c r="Q175" i="65"/>
  <c r="R175" i="65" s="1"/>
  <c r="B177" i="65"/>
  <c r="C177" i="65"/>
  <c r="D177" i="65"/>
  <c r="E177" i="65"/>
  <c r="F177" i="65"/>
  <c r="G177" i="65"/>
  <c r="H177" i="65"/>
  <c r="I177" i="65"/>
  <c r="J177" i="65"/>
  <c r="K177" i="65"/>
  <c r="L177" i="65"/>
  <c r="M177" i="65"/>
  <c r="N177" i="65"/>
  <c r="O177" i="65"/>
  <c r="P177" i="65"/>
  <c r="Q177" i="65"/>
  <c r="R177" i="65"/>
  <c r="B164" i="65"/>
  <c r="C164" i="65"/>
  <c r="D164" i="65"/>
  <c r="E164" i="65"/>
  <c r="G164" i="65"/>
  <c r="H164" i="65"/>
  <c r="I164" i="65"/>
  <c r="J164" i="65"/>
  <c r="K164" i="65"/>
  <c r="L164" i="65"/>
  <c r="M164" i="65"/>
  <c r="N164" i="65"/>
  <c r="O164" i="65"/>
  <c r="P164" i="65"/>
  <c r="Q164" i="65"/>
  <c r="R164" i="65"/>
  <c r="B151" i="65"/>
  <c r="C151" i="65"/>
  <c r="D151" i="65"/>
  <c r="E151" i="65"/>
  <c r="F151" i="65"/>
  <c r="G151" i="65"/>
  <c r="H151" i="65"/>
  <c r="I151" i="65"/>
  <c r="J151" i="65"/>
  <c r="K151" i="65"/>
  <c r="L151" i="65"/>
  <c r="M151" i="65"/>
  <c r="N151" i="65"/>
  <c r="O151" i="65"/>
  <c r="P151" i="65"/>
  <c r="Q151" i="65"/>
  <c r="R151" i="65"/>
  <c r="AH123" i="65"/>
  <c r="AE123" i="65"/>
  <c r="AI20" i="65" l="1"/>
  <c r="X123" i="65"/>
  <c r="O125" i="65"/>
  <c r="P125" i="65"/>
  <c r="R125" i="65"/>
  <c r="S125" i="65"/>
  <c r="T125" i="65"/>
  <c r="U125" i="65"/>
  <c r="V125" i="65"/>
  <c r="W125" i="65"/>
  <c r="X125" i="65"/>
  <c r="Y125" i="65"/>
  <c r="Z125" i="65"/>
  <c r="AA125" i="65"/>
  <c r="AB125" i="65"/>
  <c r="AC125" i="65"/>
  <c r="AD125" i="65"/>
  <c r="AE125" i="65"/>
  <c r="AF125" i="65"/>
  <c r="AG125" i="65"/>
  <c r="AH125" i="65"/>
  <c r="AI125" i="65"/>
  <c r="X111" i="65" l="1"/>
  <c r="W110" i="65"/>
  <c r="T110" i="65"/>
  <c r="B112" i="65"/>
  <c r="C112" i="65"/>
  <c r="D112" i="65"/>
  <c r="E112" i="65"/>
  <c r="F112" i="65"/>
  <c r="G112" i="65"/>
  <c r="H112" i="65"/>
  <c r="I112" i="65"/>
  <c r="J112" i="65"/>
  <c r="K112" i="65"/>
  <c r="L112" i="65"/>
  <c r="M112" i="65"/>
  <c r="N112" i="65"/>
  <c r="O112" i="65"/>
  <c r="P112" i="65"/>
  <c r="Q112" i="65"/>
  <c r="R112" i="65"/>
  <c r="S112" i="65"/>
  <c r="T112" i="65"/>
  <c r="U112" i="65"/>
  <c r="V112" i="65"/>
  <c r="R137" i="65"/>
  <c r="Q136" i="65"/>
  <c r="N136" i="65"/>
  <c r="B138" i="65"/>
  <c r="C138" i="65"/>
  <c r="D138" i="65"/>
  <c r="E138" i="65"/>
  <c r="F138" i="65"/>
  <c r="G138" i="65"/>
  <c r="H138" i="65"/>
  <c r="I138" i="65"/>
  <c r="J138" i="65"/>
  <c r="K138" i="65"/>
  <c r="L138" i="65"/>
  <c r="M138" i="65"/>
  <c r="N138" i="65"/>
  <c r="O138" i="65"/>
  <c r="P138" i="65"/>
  <c r="Q138" i="65"/>
  <c r="R138" i="65"/>
  <c r="AH97" i="65"/>
  <c r="AE97" i="65"/>
  <c r="B99" i="65"/>
  <c r="C99" i="65"/>
  <c r="D99" i="65"/>
  <c r="E99" i="65"/>
  <c r="F99" i="65"/>
  <c r="G99" i="65"/>
  <c r="H99" i="65"/>
  <c r="I99" i="65"/>
  <c r="J99" i="65"/>
  <c r="K99" i="65"/>
  <c r="L99" i="65"/>
  <c r="M99" i="65"/>
  <c r="N99" i="65"/>
  <c r="O99" i="65"/>
  <c r="P99" i="65"/>
  <c r="Q99" i="65"/>
  <c r="R99" i="65"/>
  <c r="S99" i="65"/>
  <c r="T99" i="65"/>
  <c r="U99" i="65"/>
  <c r="V99" i="65"/>
  <c r="W99" i="65"/>
  <c r="X99" i="65"/>
  <c r="Y99" i="65"/>
  <c r="Z99" i="65"/>
  <c r="AA99" i="65"/>
  <c r="AB99" i="65"/>
  <c r="AD99" i="65"/>
  <c r="AF99" i="65"/>
  <c r="AG99" i="65"/>
  <c r="AH99" i="65"/>
  <c r="AD90" i="65"/>
  <c r="AF90" i="65"/>
  <c r="AG90" i="65"/>
  <c r="AC90" i="65"/>
  <c r="AI86" i="65"/>
  <c r="AH84" i="65"/>
  <c r="AH90" i="65" s="1"/>
  <c r="AE84" i="65"/>
  <c r="AE90" i="65" s="1"/>
  <c r="AC71" i="65"/>
  <c r="Z71" i="65"/>
  <c r="AH58" i="65"/>
  <c r="AE58" i="65"/>
  <c r="B60" i="65"/>
  <c r="B64" i="65" s="1"/>
  <c r="C60" i="65"/>
  <c r="C64" i="65" s="1"/>
  <c r="D60" i="65"/>
  <c r="D64" i="65" s="1"/>
  <c r="E60" i="65"/>
  <c r="E64" i="65" s="1"/>
  <c r="F60" i="65"/>
  <c r="F64" i="65" s="1"/>
  <c r="G60" i="65"/>
  <c r="G64" i="65" s="1"/>
  <c r="H60" i="65"/>
  <c r="H64" i="65" s="1"/>
  <c r="I60" i="65"/>
  <c r="I64" i="65" s="1"/>
  <c r="J60" i="65"/>
  <c r="J64" i="65" s="1"/>
  <c r="K60" i="65"/>
  <c r="K64" i="65" s="1"/>
  <c r="L60" i="65"/>
  <c r="L64" i="65" s="1"/>
  <c r="M60" i="65"/>
  <c r="M64" i="65" s="1"/>
  <c r="N60" i="65"/>
  <c r="N64" i="65" s="1"/>
  <c r="O60" i="65"/>
  <c r="O64" i="65" s="1"/>
  <c r="P60" i="65"/>
  <c r="P64" i="65" s="1"/>
  <c r="Q60" i="65"/>
  <c r="Q64" i="65" s="1"/>
  <c r="R60" i="65"/>
  <c r="R64" i="65" s="1"/>
  <c r="S60" i="65"/>
  <c r="S64" i="65" s="1"/>
  <c r="T60" i="65"/>
  <c r="T64" i="65" s="1"/>
  <c r="U60" i="65"/>
  <c r="U64" i="65" s="1"/>
  <c r="V60" i="65"/>
  <c r="V64" i="65" s="1"/>
  <c r="W60" i="65"/>
  <c r="W64" i="65" s="1"/>
  <c r="X60" i="65"/>
  <c r="X64" i="65" s="1"/>
  <c r="Y60" i="65"/>
  <c r="Y64" i="65" s="1"/>
  <c r="Z60" i="65"/>
  <c r="Z64" i="65" s="1"/>
  <c r="AA60" i="65"/>
  <c r="AA64" i="65" s="1"/>
  <c r="AB60" i="65"/>
  <c r="AB64" i="65" s="1"/>
  <c r="AC60" i="65"/>
  <c r="AC64" i="65" s="1"/>
  <c r="AD60" i="65"/>
  <c r="AD64" i="65" s="1"/>
  <c r="AE60" i="65"/>
  <c r="AF60" i="65"/>
  <c r="AF64" i="65" s="1"/>
  <c r="AG60" i="65"/>
  <c r="AG64" i="65" s="1"/>
  <c r="AH60" i="65"/>
  <c r="AH64" i="65" s="1"/>
  <c r="AI60" i="65"/>
  <c r="AI64" i="65" s="1"/>
  <c r="AE64" i="65" l="1"/>
  <c r="B73" i="65"/>
  <c r="B77" i="65" s="1"/>
  <c r="C73" i="65"/>
  <c r="C77" i="65" s="1"/>
  <c r="D73" i="65"/>
  <c r="D77" i="65" s="1"/>
  <c r="E73" i="65"/>
  <c r="E77" i="65" s="1"/>
  <c r="F73" i="65"/>
  <c r="F77" i="65" s="1"/>
  <c r="G73" i="65"/>
  <c r="G77" i="65" s="1"/>
  <c r="H73" i="65"/>
  <c r="H77" i="65" s="1"/>
  <c r="I73" i="65"/>
  <c r="I77" i="65" s="1"/>
  <c r="J73" i="65"/>
  <c r="J77" i="65" s="1"/>
  <c r="K73" i="65"/>
  <c r="K77" i="65" s="1"/>
  <c r="L73" i="65"/>
  <c r="L77" i="65" s="1"/>
  <c r="M73" i="65"/>
  <c r="N73" i="65"/>
  <c r="O73" i="65"/>
  <c r="P73" i="65"/>
  <c r="Q73" i="65"/>
  <c r="R73" i="65"/>
  <c r="S73" i="65"/>
  <c r="T73" i="65"/>
  <c r="U73" i="65"/>
  <c r="V73" i="65"/>
  <c r="W73" i="65"/>
  <c r="X73" i="65"/>
  <c r="Y73" i="65"/>
  <c r="Z73" i="65"/>
  <c r="AA73" i="65"/>
  <c r="AB73" i="65"/>
  <c r="AC73" i="65"/>
  <c r="AD73" i="65"/>
  <c r="B47" i="65" l="1"/>
  <c r="B51" i="65" s="1"/>
  <c r="C47" i="65"/>
  <c r="C51" i="65" s="1"/>
  <c r="D47" i="65"/>
  <c r="D51" i="65" s="1"/>
  <c r="E47" i="65"/>
  <c r="E51" i="65" s="1"/>
  <c r="F47" i="65"/>
  <c r="F51" i="65" s="1"/>
  <c r="G47" i="65"/>
  <c r="G51" i="65" s="1"/>
  <c r="H47" i="65"/>
  <c r="H51" i="65" s="1"/>
  <c r="I47" i="65"/>
  <c r="I51" i="65" s="1"/>
  <c r="J47" i="65"/>
  <c r="J51" i="65" s="1"/>
  <c r="K47" i="65"/>
  <c r="K51" i="65" s="1"/>
  <c r="L47" i="65"/>
  <c r="L51" i="65" s="1"/>
  <c r="M47" i="65"/>
  <c r="M51" i="65" s="1"/>
  <c r="N47" i="65"/>
  <c r="N51" i="65" s="1"/>
  <c r="O47" i="65"/>
  <c r="O51" i="65" s="1"/>
  <c r="P47" i="65"/>
  <c r="P51" i="65" s="1"/>
  <c r="Q47" i="65"/>
  <c r="Q51" i="65" s="1"/>
  <c r="R47" i="65"/>
  <c r="R51" i="65" s="1"/>
  <c r="S47" i="65"/>
  <c r="S51" i="65" s="1"/>
  <c r="T47" i="65"/>
  <c r="T51" i="65" s="1"/>
  <c r="U47" i="65"/>
  <c r="U51" i="65" s="1"/>
  <c r="V47" i="65"/>
  <c r="V51" i="65" s="1"/>
  <c r="W47" i="65"/>
  <c r="W51" i="65" s="1"/>
  <c r="X47" i="65"/>
  <c r="X51" i="65" s="1"/>
  <c r="Y47" i="65"/>
  <c r="Y51" i="65" s="1"/>
  <c r="Z47" i="65"/>
  <c r="Z51" i="65" s="1"/>
  <c r="AA47" i="65"/>
  <c r="AA51" i="65" s="1"/>
  <c r="AB47" i="65"/>
  <c r="AB51" i="65" s="1"/>
  <c r="AC47" i="65"/>
  <c r="AD47" i="65"/>
  <c r="AE47" i="65"/>
  <c r="AF47" i="65"/>
  <c r="AG47" i="65"/>
  <c r="AH47" i="65"/>
  <c r="AI47" i="65"/>
  <c r="AI51" i="65" s="1"/>
  <c r="L58" i="65"/>
  <c r="R58" i="65"/>
  <c r="X58" i="65"/>
  <c r="AB58" i="65"/>
  <c r="M71" i="65"/>
  <c r="AD71" i="65" s="1"/>
  <c r="S71" i="65"/>
  <c r="W71" i="65"/>
  <c r="AH32" i="65"/>
  <c r="AE32" i="65"/>
  <c r="AH19" i="65"/>
  <c r="AE19" i="65"/>
  <c r="B7" i="65" l="1"/>
  <c r="C7" i="65"/>
  <c r="D7" i="65"/>
  <c r="E7" i="65"/>
  <c r="F7" i="65"/>
  <c r="G7" i="65"/>
  <c r="H7" i="65"/>
  <c r="I7" i="65"/>
  <c r="J7" i="65"/>
  <c r="K7" i="65"/>
  <c r="L7" i="65"/>
  <c r="M7" i="65"/>
  <c r="N7" i="65"/>
  <c r="O7" i="65"/>
  <c r="P7" i="65"/>
  <c r="Q7" i="65"/>
  <c r="R7" i="65"/>
  <c r="S7" i="65"/>
  <c r="T7" i="65"/>
  <c r="U7" i="65"/>
  <c r="V7" i="65"/>
  <c r="W7" i="65"/>
  <c r="X7" i="65"/>
  <c r="Y7" i="65"/>
  <c r="Z7" i="65"/>
  <c r="AA7" i="65"/>
  <c r="AB7" i="65"/>
  <c r="E8" i="65"/>
  <c r="E12" i="65" s="1"/>
  <c r="H8" i="65"/>
  <c r="H12" i="65" s="1"/>
  <c r="J8" i="65"/>
  <c r="J12" i="65" s="1"/>
  <c r="K8" i="65"/>
  <c r="K12" i="65" s="1"/>
  <c r="N8" i="65"/>
  <c r="N12" i="65" s="1"/>
  <c r="Q8" i="65"/>
  <c r="Q12" i="65" s="1"/>
  <c r="T8" i="65"/>
  <c r="T12" i="65" s="1"/>
  <c r="U8" i="65"/>
  <c r="U12" i="65" s="1"/>
  <c r="V8" i="65"/>
  <c r="V12" i="65" s="1"/>
  <c r="W8" i="65"/>
  <c r="W12" i="65" s="1"/>
  <c r="Z8" i="65"/>
  <c r="Z12" i="65" s="1"/>
  <c r="AA8" i="65"/>
  <c r="AA12" i="65" s="1"/>
  <c r="AC8" i="65"/>
  <c r="AC12" i="65" s="1"/>
  <c r="AD8" i="65"/>
  <c r="AD12" i="65" s="1"/>
  <c r="AE8" i="65"/>
  <c r="AE12" i="65" s="1"/>
  <c r="AG8" i="65"/>
  <c r="AG12" i="65" s="1"/>
  <c r="C21" i="65"/>
  <c r="C25" i="65" s="1"/>
  <c r="D21" i="65"/>
  <c r="D25" i="65" s="1"/>
  <c r="E21" i="65"/>
  <c r="E25" i="65" s="1"/>
  <c r="H21" i="65"/>
  <c r="H25" i="65" s="1"/>
  <c r="J21" i="65"/>
  <c r="J25" i="65" s="1"/>
  <c r="K21" i="65"/>
  <c r="K25" i="65" s="1"/>
  <c r="N21" i="65"/>
  <c r="N25" i="65" s="1"/>
  <c r="Q21" i="65"/>
  <c r="Q25" i="65" s="1"/>
  <c r="T21" i="65"/>
  <c r="T25" i="65" s="1"/>
  <c r="U21" i="65"/>
  <c r="U25" i="65" s="1"/>
  <c r="V21" i="65"/>
  <c r="V25" i="65" s="1"/>
  <c r="W21" i="65"/>
  <c r="W25" i="65" s="1"/>
  <c r="Z21" i="65"/>
  <c r="Z25" i="65" s="1"/>
  <c r="AA21" i="65"/>
  <c r="AA25" i="65" s="1"/>
  <c r="AC21" i="65"/>
  <c r="AC25" i="65" s="1"/>
  <c r="AD21" i="65"/>
  <c r="AD25" i="65" s="1"/>
  <c r="AE21" i="65"/>
  <c r="AE25" i="65" s="1"/>
  <c r="AG21" i="65"/>
  <c r="AG25" i="65" s="1"/>
  <c r="AH6" i="65"/>
  <c r="AI7" i="65" l="1"/>
  <c r="AE6" i="65"/>
  <c r="AI202" i="65" l="1"/>
  <c r="AB201" i="65"/>
  <c r="X201" i="65"/>
  <c r="R201" i="65"/>
  <c r="L201" i="65"/>
  <c r="S163" i="65"/>
  <c r="R162" i="65"/>
  <c r="L162" i="65"/>
  <c r="F162" i="65"/>
  <c r="S150" i="65"/>
  <c r="R149" i="65"/>
  <c r="L149" i="65"/>
  <c r="F149" i="65"/>
  <c r="K136" i="65"/>
  <c r="R136" i="65" s="1"/>
  <c r="AI124" i="65"/>
  <c r="AI123" i="65"/>
  <c r="AB123" i="65"/>
  <c r="Q110" i="65"/>
  <c r="M110" i="65"/>
  <c r="X110" i="65" s="1"/>
  <c r="AI98" i="65"/>
  <c r="AB97" i="65"/>
  <c r="X97" i="65"/>
  <c r="R97" i="65"/>
  <c r="L97" i="65"/>
  <c r="F97" i="65"/>
  <c r="AB84" i="65"/>
  <c r="X84" i="65"/>
  <c r="R84" i="65"/>
  <c r="L84" i="65"/>
  <c r="F84" i="65"/>
  <c r="AI58" i="65"/>
  <c r="AI45" i="65"/>
  <c r="AB32" i="65"/>
  <c r="X32" i="65"/>
  <c r="R32" i="65"/>
  <c r="L32" i="65"/>
  <c r="F32" i="65"/>
  <c r="AB19" i="65"/>
  <c r="X19" i="65"/>
  <c r="R19" i="65"/>
  <c r="L19" i="65"/>
  <c r="F19" i="65"/>
  <c r="AB6" i="65"/>
  <c r="X6" i="65"/>
  <c r="R6" i="65"/>
  <c r="L6" i="65"/>
  <c r="F6" i="65"/>
  <c r="AI19" i="65" l="1"/>
  <c r="AI84" i="65"/>
  <c r="AI6" i="65"/>
  <c r="S149" i="65"/>
  <c r="AI32" i="65"/>
  <c r="AI97" i="65"/>
  <c r="S162" i="65"/>
  <c r="AI201" i="65"/>
  <c r="F96" i="63"/>
  <c r="L96" i="63"/>
  <c r="R96" i="63"/>
  <c r="AC96" i="63" s="1"/>
  <c r="X96" i="63"/>
  <c r="AB96" i="63"/>
  <c r="B8" i="65"/>
  <c r="B12" i="65" s="1"/>
  <c r="C8" i="65"/>
  <c r="C12" i="65" s="1"/>
  <c r="D8" i="65"/>
  <c r="D12" i="65" s="1"/>
  <c r="G8" i="65"/>
  <c r="G12" i="65" s="1"/>
  <c r="I8" i="65"/>
  <c r="I12" i="65" s="1"/>
  <c r="M8" i="65"/>
  <c r="M12" i="65" s="1"/>
  <c r="O8" i="65"/>
  <c r="O12" i="65" s="1"/>
  <c r="P8" i="65"/>
  <c r="P12" i="65" s="1"/>
  <c r="S8" i="65"/>
  <c r="S12" i="65" s="1"/>
  <c r="Y8" i="65"/>
  <c r="Y12" i="65" s="1"/>
  <c r="AF8" i="65"/>
  <c r="AF12" i="65" s="1"/>
  <c r="B21" i="65"/>
  <c r="B25" i="65" s="1"/>
  <c r="G21" i="65"/>
  <c r="G25" i="65" s="1"/>
  <c r="I21" i="65"/>
  <c r="I25" i="65" s="1"/>
  <c r="M21" i="65"/>
  <c r="M25" i="65" s="1"/>
  <c r="O21" i="65"/>
  <c r="O25" i="65" s="1"/>
  <c r="P21" i="65"/>
  <c r="P25" i="65" s="1"/>
  <c r="S21" i="65"/>
  <c r="S25" i="65" s="1"/>
  <c r="Y21" i="65"/>
  <c r="Y25" i="65" s="1"/>
  <c r="B34" i="65"/>
  <c r="B38" i="65" s="1"/>
  <c r="C34" i="65"/>
  <c r="C38" i="65" s="1"/>
  <c r="D34" i="65"/>
  <c r="D38" i="65" s="1"/>
  <c r="E34" i="65"/>
  <c r="E38" i="65" s="1"/>
  <c r="G34" i="65"/>
  <c r="G38" i="65" s="1"/>
  <c r="H34" i="65"/>
  <c r="H38" i="65" s="1"/>
  <c r="I34" i="65"/>
  <c r="I38" i="65" s="1"/>
  <c r="J34" i="65"/>
  <c r="J38" i="65" s="1"/>
  <c r="K34" i="65"/>
  <c r="K38" i="65" s="1"/>
  <c r="M34" i="65"/>
  <c r="M38" i="65" s="1"/>
  <c r="N34" i="65"/>
  <c r="N38" i="65" s="1"/>
  <c r="O34" i="65"/>
  <c r="O38" i="65" s="1"/>
  <c r="P34" i="65"/>
  <c r="P38" i="65" s="1"/>
  <c r="Q34" i="65"/>
  <c r="Q38" i="65" s="1"/>
  <c r="S34" i="65"/>
  <c r="S38" i="65" s="1"/>
  <c r="T34" i="65"/>
  <c r="T38" i="65" s="1"/>
  <c r="U34" i="65"/>
  <c r="U38" i="65" s="1"/>
  <c r="V34" i="65"/>
  <c r="V38" i="65" s="1"/>
  <c r="W34" i="65"/>
  <c r="W38" i="65" s="1"/>
  <c r="Y34" i="65"/>
  <c r="Y38" i="65" s="1"/>
  <c r="Z34" i="65"/>
  <c r="Z38" i="65" s="1"/>
  <c r="AA34" i="65"/>
  <c r="AA38" i="65" s="1"/>
  <c r="AC34" i="65"/>
  <c r="AC38" i="65" s="1"/>
  <c r="AD34" i="65"/>
  <c r="AD38" i="65" s="1"/>
  <c r="AF34" i="65"/>
  <c r="AF38" i="65" s="1"/>
  <c r="AH38" i="65" s="1"/>
  <c r="AG34" i="65"/>
  <c r="AG38" i="65" s="1"/>
  <c r="B97" i="63"/>
  <c r="C97" i="63"/>
  <c r="D97" i="63"/>
  <c r="E97" i="63"/>
  <c r="G97" i="63"/>
  <c r="H97" i="63"/>
  <c r="I97" i="63"/>
  <c r="J97" i="63"/>
  <c r="K97" i="63"/>
  <c r="M97" i="63"/>
  <c r="N97" i="63"/>
  <c r="P97" i="63"/>
  <c r="Q97" i="63"/>
  <c r="S97" i="63"/>
  <c r="T97" i="63"/>
  <c r="U97" i="63"/>
  <c r="V97" i="63"/>
  <c r="W97" i="63"/>
  <c r="Y97" i="63"/>
  <c r="AA97" i="63"/>
  <c r="AC99" i="65"/>
  <c r="K203" i="65"/>
  <c r="O203" i="65"/>
  <c r="AG203" i="65"/>
  <c r="AH21" i="65" l="1"/>
  <c r="AH25" i="65" s="1"/>
  <c r="AF21" i="65"/>
  <c r="AF25" i="65" s="1"/>
  <c r="AH203" i="65"/>
  <c r="AE34" i="65"/>
  <c r="AE38" i="65" s="1"/>
  <c r="L203" i="65"/>
  <c r="W112" i="65"/>
  <c r="AH8" i="65"/>
  <c r="AH12" i="65" s="1"/>
  <c r="AH34" i="65"/>
  <c r="F21" i="65"/>
  <c r="F25" i="65" s="1"/>
  <c r="F164" i="65"/>
  <c r="R97" i="63"/>
  <c r="R203" i="65"/>
  <c r="AB97" i="63"/>
  <c r="Z97" i="63"/>
  <c r="O97" i="63"/>
  <c r="AE99" i="65"/>
  <c r="L97" i="63"/>
  <c r="X97" i="63"/>
  <c r="AB21" i="65"/>
  <c r="AB25" i="65" s="1"/>
  <c r="R8" i="65"/>
  <c r="R12" i="65" s="1"/>
  <c r="R21" i="65"/>
  <c r="R25" i="65" s="1"/>
  <c r="F8" i="65"/>
  <c r="F12" i="65" s="1"/>
  <c r="L21" i="65"/>
  <c r="L25" i="65" s="1"/>
  <c r="X21" i="65"/>
  <c r="X25" i="65" s="1"/>
  <c r="AB34" i="65"/>
  <c r="AB38" i="65" s="1"/>
  <c r="L34" i="65"/>
  <c r="L38" i="65" s="1"/>
  <c r="R34" i="65"/>
  <c r="X34" i="65"/>
  <c r="F34" i="65"/>
  <c r="F38" i="65" s="1"/>
  <c r="AB8" i="65"/>
  <c r="AB12" i="65" s="1"/>
  <c r="X8" i="65"/>
  <c r="X12" i="65" s="1"/>
  <c r="L8" i="65"/>
  <c r="L12" i="65" s="1"/>
  <c r="AB31" i="63"/>
  <c r="X31" i="63"/>
  <c r="L31" i="63"/>
  <c r="AB200" i="63"/>
  <c r="X200" i="63"/>
  <c r="R200" i="63"/>
  <c r="L200" i="63"/>
  <c r="AI8" i="65" l="1"/>
  <c r="AI12" i="65" s="1"/>
  <c r="R220" i="65"/>
  <c r="Y216" i="65"/>
  <c r="Y220" i="65" s="1"/>
  <c r="X112" i="65"/>
  <c r="F97" i="63"/>
  <c r="AC97" i="63" s="1"/>
  <c r="AI99" i="65"/>
  <c r="AI21" i="65"/>
  <c r="AI25" i="65" s="1"/>
  <c r="AI34" i="65"/>
  <c r="AI203" i="65"/>
  <c r="AC200" i="63"/>
  <c r="X213" i="63" l="1"/>
  <c r="R213" i="63"/>
  <c r="L213" i="63"/>
  <c r="Y213" i="63" s="1"/>
  <c r="I220" i="63"/>
  <c r="L220" i="63" s="1"/>
  <c r="F220" i="63"/>
  <c r="B214" i="63"/>
  <c r="B219" i="63" s="1"/>
  <c r="C214" i="63"/>
  <c r="C219" i="63" s="1"/>
  <c r="D214" i="63"/>
  <c r="D219" i="63" s="1"/>
  <c r="E214" i="63"/>
  <c r="E219" i="63" s="1"/>
  <c r="F214" i="63"/>
  <c r="G214" i="63"/>
  <c r="G219" i="63" s="1"/>
  <c r="H214" i="63"/>
  <c r="H219" i="63" s="1"/>
  <c r="I214" i="63"/>
  <c r="I219" i="63" s="1"/>
  <c r="J214" i="63"/>
  <c r="J219" i="63" s="1"/>
  <c r="K214" i="63"/>
  <c r="K219" i="63" s="1"/>
  <c r="L214" i="63"/>
  <c r="S214" i="63"/>
  <c r="S219" i="63" s="1"/>
  <c r="T214" i="63"/>
  <c r="T219" i="63" s="1"/>
  <c r="B201" i="63"/>
  <c r="B206" i="63" s="1"/>
  <c r="C201" i="63"/>
  <c r="C206" i="63" s="1"/>
  <c r="D201" i="63"/>
  <c r="D206" i="63" s="1"/>
  <c r="E201" i="63"/>
  <c r="E206" i="63" s="1"/>
  <c r="F201" i="63"/>
  <c r="G201" i="63"/>
  <c r="G206" i="63" s="1"/>
  <c r="H201" i="63"/>
  <c r="H206" i="63" s="1"/>
  <c r="I201" i="63"/>
  <c r="I206" i="63" s="1"/>
  <c r="J201" i="63"/>
  <c r="J206" i="63" s="1"/>
  <c r="K201" i="63"/>
  <c r="K206" i="63" s="1"/>
  <c r="L201" i="63"/>
  <c r="L206" i="63" s="1"/>
  <c r="M201" i="63"/>
  <c r="M206" i="63" s="1"/>
  <c r="N201" i="63"/>
  <c r="N206" i="63" s="1"/>
  <c r="O201" i="63"/>
  <c r="O206" i="63" s="1"/>
  <c r="P201" i="63"/>
  <c r="P206" i="63" s="1"/>
  <c r="Q201" i="63"/>
  <c r="Q206" i="63" s="1"/>
  <c r="R201" i="63"/>
  <c r="R206" i="63" s="1"/>
  <c r="S201" i="63"/>
  <c r="S206" i="63" s="1"/>
  <c r="T201" i="63"/>
  <c r="T206" i="63" s="1"/>
  <c r="U201" i="63"/>
  <c r="U206" i="63" s="1"/>
  <c r="V201" i="63"/>
  <c r="V206" i="63" s="1"/>
  <c r="W201" i="63"/>
  <c r="W206" i="63" s="1"/>
  <c r="X201" i="63"/>
  <c r="X206" i="63" s="1"/>
  <c r="Y201" i="63"/>
  <c r="Y206" i="63" s="1"/>
  <c r="Z201" i="63"/>
  <c r="Z206" i="63" s="1"/>
  <c r="AA201" i="63"/>
  <c r="AA206" i="63" s="1"/>
  <c r="AB201" i="63"/>
  <c r="AB206" i="63" s="1"/>
  <c r="B188" i="63"/>
  <c r="B193" i="63" s="1"/>
  <c r="C188" i="63"/>
  <c r="C193" i="63" s="1"/>
  <c r="D188" i="63"/>
  <c r="D193" i="63" s="1"/>
  <c r="E188" i="63"/>
  <c r="E193" i="63" s="1"/>
  <c r="F188" i="63"/>
  <c r="F193" i="63" s="1"/>
  <c r="G188" i="63"/>
  <c r="B175" i="63"/>
  <c r="B180" i="63" s="1"/>
  <c r="C175" i="63"/>
  <c r="C180" i="63" s="1"/>
  <c r="D175" i="63"/>
  <c r="D180" i="63" s="1"/>
  <c r="E175" i="63"/>
  <c r="E180" i="63" s="1"/>
  <c r="F175" i="63"/>
  <c r="F180" i="63" s="1"/>
  <c r="G175" i="63"/>
  <c r="H175" i="63"/>
  <c r="H180" i="63" s="1"/>
  <c r="I175" i="63"/>
  <c r="I180" i="63" s="1"/>
  <c r="J175" i="63"/>
  <c r="J180" i="63" s="1"/>
  <c r="K175" i="63"/>
  <c r="K180" i="63" s="1"/>
  <c r="B162" i="63"/>
  <c r="B167" i="63" s="1"/>
  <c r="C162" i="63"/>
  <c r="C167" i="63" s="1"/>
  <c r="D162" i="63"/>
  <c r="D167" i="63" s="1"/>
  <c r="E162" i="63"/>
  <c r="E167" i="63" s="1"/>
  <c r="F162" i="63"/>
  <c r="G162" i="63"/>
  <c r="G167" i="63" s="1"/>
  <c r="H162" i="63"/>
  <c r="H167" i="63" s="1"/>
  <c r="I162" i="63"/>
  <c r="I167" i="63" s="1"/>
  <c r="J162" i="63"/>
  <c r="J167" i="63" s="1"/>
  <c r="K162" i="63"/>
  <c r="K167" i="63" s="1"/>
  <c r="L162" i="63"/>
  <c r="M162" i="63"/>
  <c r="M167" i="63" s="1"/>
  <c r="N162" i="63"/>
  <c r="N167" i="63" s="1"/>
  <c r="O162" i="63"/>
  <c r="O167" i="63" s="1"/>
  <c r="P162" i="63"/>
  <c r="P167" i="63" s="1"/>
  <c r="Q162" i="63"/>
  <c r="Q167" i="63" s="1"/>
  <c r="R162" i="63"/>
  <c r="R161" i="63"/>
  <c r="L161" i="63"/>
  <c r="F161" i="63"/>
  <c r="L148" i="63"/>
  <c r="R148" i="63"/>
  <c r="F148" i="63"/>
  <c r="B149" i="63"/>
  <c r="B154" i="63" s="1"/>
  <c r="C149" i="63"/>
  <c r="C154" i="63" s="1"/>
  <c r="D149" i="63"/>
  <c r="D154" i="63" s="1"/>
  <c r="E149" i="63"/>
  <c r="E154" i="63" s="1"/>
  <c r="F149" i="63"/>
  <c r="G149" i="63"/>
  <c r="G154" i="63" s="1"/>
  <c r="H149" i="63"/>
  <c r="H154" i="63" s="1"/>
  <c r="I149" i="63"/>
  <c r="I154" i="63" s="1"/>
  <c r="J149" i="63"/>
  <c r="J154" i="63" s="1"/>
  <c r="K149" i="63"/>
  <c r="K154" i="63" s="1"/>
  <c r="L149" i="63"/>
  <c r="L154" i="63" s="1"/>
  <c r="M149" i="63"/>
  <c r="M154" i="63" s="1"/>
  <c r="N149" i="63"/>
  <c r="N154" i="63" s="1"/>
  <c r="O149" i="63"/>
  <c r="O154" i="63" s="1"/>
  <c r="P149" i="63"/>
  <c r="P154" i="63" s="1"/>
  <c r="Q149" i="63"/>
  <c r="Q154" i="63" s="1"/>
  <c r="R149" i="63"/>
  <c r="G180" i="63" l="1"/>
  <c r="L175" i="63"/>
  <c r="F219" i="63"/>
  <c r="G193" i="63"/>
  <c r="H188" i="63"/>
  <c r="F206" i="63"/>
  <c r="AC201" i="63"/>
  <c r="AC206" i="63" s="1"/>
  <c r="R154" i="63"/>
  <c r="S148" i="63"/>
  <c r="R167" i="63"/>
  <c r="S162" i="63"/>
  <c r="S167" i="63" s="1"/>
  <c r="S161" i="63"/>
  <c r="S149" i="63"/>
  <c r="S154" i="63" s="1"/>
  <c r="F167" i="63"/>
  <c r="F154" i="63"/>
  <c r="L167" i="63"/>
  <c r="B141" i="63" l="1"/>
  <c r="C141" i="63"/>
  <c r="D141" i="63"/>
  <c r="E141" i="63"/>
  <c r="F141" i="63"/>
  <c r="L141" i="63"/>
  <c r="H141" i="63"/>
  <c r="I141" i="63"/>
  <c r="J141" i="63"/>
  <c r="K141" i="63"/>
  <c r="G141" i="63" l="1"/>
  <c r="AB122" i="63"/>
  <c r="AC122" i="63" s="1"/>
  <c r="Q123" i="63"/>
  <c r="Q128" i="63" s="1"/>
  <c r="B115" i="63"/>
  <c r="C115" i="63"/>
  <c r="D115" i="63"/>
  <c r="E115" i="63"/>
  <c r="F115" i="63"/>
  <c r="H115" i="63"/>
  <c r="I115" i="63"/>
  <c r="J115" i="63"/>
  <c r="K115" i="63"/>
  <c r="L115" i="63"/>
  <c r="B102" i="63"/>
  <c r="C102" i="63"/>
  <c r="D102" i="63"/>
  <c r="E102" i="63"/>
  <c r="G102" i="63"/>
  <c r="H102" i="63"/>
  <c r="I102" i="63"/>
  <c r="J102" i="63"/>
  <c r="K102" i="63"/>
  <c r="M102" i="63"/>
  <c r="N102" i="63"/>
  <c r="O102" i="63"/>
  <c r="P102" i="63"/>
  <c r="Q102" i="63"/>
  <c r="S102" i="63"/>
  <c r="T102" i="63"/>
  <c r="U102" i="63"/>
  <c r="V102" i="63"/>
  <c r="W102" i="63"/>
  <c r="Y102" i="63"/>
  <c r="Z102" i="63"/>
  <c r="AA102" i="63"/>
  <c r="B89" i="63"/>
  <c r="C89" i="63"/>
  <c r="D89" i="63"/>
  <c r="E89" i="63"/>
  <c r="G89" i="63"/>
  <c r="H89" i="63"/>
  <c r="I89" i="63"/>
  <c r="J89" i="63"/>
  <c r="K89" i="63"/>
  <c r="L89" i="63"/>
  <c r="M89" i="63"/>
  <c r="N89" i="63"/>
  <c r="O89" i="63"/>
  <c r="P89" i="63"/>
  <c r="Q89" i="63"/>
  <c r="S89" i="63"/>
  <c r="T89" i="63"/>
  <c r="U89" i="63"/>
  <c r="V89" i="63"/>
  <c r="W89" i="63"/>
  <c r="Y89" i="63"/>
  <c r="Z89" i="63"/>
  <c r="AA89" i="63"/>
  <c r="AC89" i="63" l="1"/>
  <c r="AC102" i="63"/>
  <c r="G115" i="63"/>
  <c r="X102" i="63"/>
  <c r="L102" i="63"/>
  <c r="M115" i="63"/>
  <c r="R102" i="63"/>
  <c r="AB102" i="63"/>
  <c r="R89" i="63"/>
  <c r="X89" i="63"/>
  <c r="F102" i="63"/>
  <c r="AB89" i="63"/>
  <c r="F89" i="63"/>
  <c r="B76" i="63" l="1"/>
  <c r="C76" i="63"/>
  <c r="D76" i="63"/>
  <c r="E76" i="63"/>
  <c r="F76" i="63"/>
  <c r="H76" i="63"/>
  <c r="I76" i="63"/>
  <c r="J76" i="63"/>
  <c r="K76" i="63"/>
  <c r="L76" i="63"/>
  <c r="M76" i="63"/>
  <c r="N76" i="63"/>
  <c r="O76" i="63"/>
  <c r="P76" i="63"/>
  <c r="Q76" i="63"/>
  <c r="R76" i="63"/>
  <c r="S76" i="63"/>
  <c r="T76" i="63"/>
  <c r="U76" i="63"/>
  <c r="V76" i="63"/>
  <c r="W76" i="63"/>
  <c r="X76" i="63" l="1"/>
  <c r="G76" i="63"/>
  <c r="F31" i="63"/>
  <c r="F18" i="63"/>
  <c r="AB18" i="63"/>
  <c r="X18" i="63"/>
  <c r="R18" i="63"/>
  <c r="L18" i="63"/>
  <c r="G63" i="63"/>
  <c r="H63" i="63"/>
  <c r="I63" i="63"/>
  <c r="J63" i="63"/>
  <c r="K63" i="63"/>
  <c r="M63" i="63"/>
  <c r="N63" i="63"/>
  <c r="O63" i="63"/>
  <c r="P63" i="63"/>
  <c r="Q63" i="63"/>
  <c r="S63" i="63"/>
  <c r="T63" i="63"/>
  <c r="U63" i="63"/>
  <c r="V63" i="63"/>
  <c r="W63" i="63"/>
  <c r="Y63" i="63"/>
  <c r="Z63" i="63"/>
  <c r="AA63" i="63"/>
  <c r="B50" i="63"/>
  <c r="C50" i="63"/>
  <c r="D50" i="63"/>
  <c r="E50" i="63"/>
  <c r="G50" i="63"/>
  <c r="H50" i="63"/>
  <c r="I50" i="63"/>
  <c r="J50" i="63"/>
  <c r="K50" i="63"/>
  <c r="L50" i="63"/>
  <c r="M50" i="63"/>
  <c r="N50" i="63"/>
  <c r="O50" i="63"/>
  <c r="P50" i="63"/>
  <c r="Q50" i="63"/>
  <c r="R50" i="63"/>
  <c r="S50" i="63"/>
  <c r="T50" i="63"/>
  <c r="U50" i="63"/>
  <c r="V50" i="63"/>
  <c r="W50" i="63"/>
  <c r="X50" i="63"/>
  <c r="Y50" i="63"/>
  <c r="Z50" i="63"/>
  <c r="AA50" i="63"/>
  <c r="AB50" i="63"/>
  <c r="B32" i="63"/>
  <c r="B37" i="63" s="1"/>
  <c r="G32" i="63"/>
  <c r="G37" i="63" s="1"/>
  <c r="H32" i="63"/>
  <c r="H37" i="63" s="1"/>
  <c r="I32" i="63"/>
  <c r="I37" i="63" s="1"/>
  <c r="J32" i="63"/>
  <c r="J37" i="63" s="1"/>
  <c r="K32" i="63"/>
  <c r="K37" i="63" s="1"/>
  <c r="L32" i="63"/>
  <c r="L37" i="63" s="1"/>
  <c r="M32" i="63"/>
  <c r="M37" i="63" s="1"/>
  <c r="N32" i="63"/>
  <c r="N37" i="63" s="1"/>
  <c r="P32" i="63"/>
  <c r="P37" i="63" s="1"/>
  <c r="Q32" i="63"/>
  <c r="Q37" i="63" s="1"/>
  <c r="S32" i="63"/>
  <c r="S37" i="63" s="1"/>
  <c r="T32" i="63"/>
  <c r="T37" i="63" s="1"/>
  <c r="U32" i="63"/>
  <c r="U37" i="63" s="1"/>
  <c r="V32" i="63"/>
  <c r="V37" i="63" s="1"/>
  <c r="W32" i="63"/>
  <c r="W37" i="63" s="1"/>
  <c r="X32" i="63"/>
  <c r="X37" i="63" s="1"/>
  <c r="Y32" i="63"/>
  <c r="Y37" i="63" s="1"/>
  <c r="Z32" i="63"/>
  <c r="Z37" i="63" s="1"/>
  <c r="AA32" i="63"/>
  <c r="AA37" i="63" s="1"/>
  <c r="AB32" i="63"/>
  <c r="AB37" i="63" s="1"/>
  <c r="AC18" i="63" l="1"/>
  <c r="AC63" i="63"/>
  <c r="AC50" i="63"/>
  <c r="R63" i="63"/>
  <c r="X63" i="63"/>
  <c r="F50" i="63"/>
  <c r="AB63" i="63"/>
  <c r="L63" i="63"/>
  <c r="B11" i="63" l="1"/>
  <c r="C11" i="63"/>
  <c r="D11" i="63"/>
  <c r="E11" i="63"/>
  <c r="G11" i="63"/>
  <c r="H11" i="63"/>
  <c r="I11" i="63"/>
  <c r="J11" i="63"/>
  <c r="M11" i="63"/>
  <c r="N11" i="63"/>
  <c r="P11" i="63"/>
  <c r="Q11" i="63"/>
  <c r="S11" i="63"/>
  <c r="T11" i="63"/>
  <c r="U11" i="63"/>
  <c r="V11" i="63"/>
  <c r="W11" i="63"/>
  <c r="X11" i="63"/>
  <c r="Y11" i="63"/>
  <c r="Z11" i="63"/>
  <c r="AA11" i="63"/>
  <c r="AB11" i="63"/>
  <c r="B19" i="63"/>
  <c r="B24" i="63" s="1"/>
  <c r="C19" i="63"/>
  <c r="C24" i="63" s="1"/>
  <c r="D19" i="63"/>
  <c r="D24" i="63" s="1"/>
  <c r="E19" i="63"/>
  <c r="E24" i="63" s="1"/>
  <c r="F19" i="63"/>
  <c r="G19" i="63"/>
  <c r="G24" i="63" s="1"/>
  <c r="H19" i="63"/>
  <c r="H24" i="63" s="1"/>
  <c r="I19" i="63"/>
  <c r="I24" i="63" s="1"/>
  <c r="J19" i="63"/>
  <c r="J24" i="63" s="1"/>
  <c r="M19" i="63"/>
  <c r="M24" i="63" s="1"/>
  <c r="N19" i="63"/>
  <c r="N24" i="63" s="1"/>
  <c r="P19" i="63"/>
  <c r="P24" i="63" s="1"/>
  <c r="Q19" i="63"/>
  <c r="Q24" i="63" s="1"/>
  <c r="S19" i="63"/>
  <c r="S24" i="63" s="1"/>
  <c r="T19" i="63"/>
  <c r="T24" i="63" s="1"/>
  <c r="U19" i="63"/>
  <c r="U24" i="63" s="1"/>
  <c r="V19" i="63"/>
  <c r="V24" i="63" s="1"/>
  <c r="W19" i="63"/>
  <c r="W24" i="63" s="1"/>
  <c r="X19" i="63"/>
  <c r="X24" i="63" s="1"/>
  <c r="Y19" i="63"/>
  <c r="Y24" i="63" s="1"/>
  <c r="Z19" i="63"/>
  <c r="Z24" i="63" s="1"/>
  <c r="AA19" i="63"/>
  <c r="AA24" i="63" s="1"/>
  <c r="AB19" i="63"/>
  <c r="AB24" i="63" s="1"/>
  <c r="F24" i="63" l="1"/>
  <c r="F11" i="63"/>
  <c r="W214" i="63"/>
  <c r="W219" i="63" s="1"/>
  <c r="V214" i="63"/>
  <c r="V219" i="63" s="1"/>
  <c r="U214" i="63"/>
  <c r="U219" i="63" s="1"/>
  <c r="Q214" i="63"/>
  <c r="Q219" i="63" s="1"/>
  <c r="P214" i="63"/>
  <c r="P219" i="63" s="1"/>
  <c r="O214" i="63"/>
  <c r="O219" i="63" s="1"/>
  <c r="N214" i="63"/>
  <c r="N219" i="63" s="1"/>
  <c r="M214" i="63"/>
  <c r="M219" i="63" s="1"/>
  <c r="P115" i="63"/>
  <c r="O115" i="63"/>
  <c r="AA123" i="63"/>
  <c r="AA128" i="63" s="1"/>
  <c r="Z123" i="63"/>
  <c r="Z128" i="63" s="1"/>
  <c r="Y123" i="63"/>
  <c r="Y128" i="63" s="1"/>
  <c r="W123" i="63"/>
  <c r="W128" i="63" s="1"/>
  <c r="V123" i="63"/>
  <c r="V128" i="63" s="1"/>
  <c r="U123" i="63"/>
  <c r="U128" i="63" s="1"/>
  <c r="S123" i="63"/>
  <c r="S128" i="63" s="1"/>
  <c r="P123" i="63"/>
  <c r="P128" i="63" s="1"/>
  <c r="O32" i="63"/>
  <c r="R32" i="63"/>
  <c r="E32" i="63"/>
  <c r="E37" i="63" s="1"/>
  <c r="D32" i="63"/>
  <c r="D37" i="63" s="1"/>
  <c r="C32" i="63"/>
  <c r="C37" i="63" s="1"/>
  <c r="O11" i="63"/>
  <c r="K11" i="63"/>
  <c r="O19" i="63"/>
  <c r="O24" i="63" s="1"/>
  <c r="K19" i="63"/>
  <c r="K24" i="63" s="1"/>
  <c r="O37" i="63" l="1"/>
  <c r="R31" i="63"/>
  <c r="AC31" i="63" s="1"/>
  <c r="F32" i="63"/>
  <c r="R214" i="63"/>
  <c r="R123" i="63"/>
  <c r="O123" i="63"/>
  <c r="O128" i="63" s="1"/>
  <c r="R115" i="63"/>
  <c r="N115" i="63"/>
  <c r="AB123" i="63"/>
  <c r="AB128" i="63" s="1"/>
  <c r="X123" i="63"/>
  <c r="X128" i="63" s="1"/>
  <c r="T123" i="63"/>
  <c r="T128" i="63" s="1"/>
  <c r="AC11" i="63"/>
  <c r="X214" i="63"/>
  <c r="X219" i="63" s="1"/>
  <c r="L19" i="63"/>
  <c r="AC19" i="63" s="1"/>
  <c r="AC24" i="63" s="1"/>
  <c r="R19" i="63"/>
  <c r="R24" i="63" s="1"/>
  <c r="R11" i="63"/>
  <c r="R219" i="63" l="1"/>
  <c r="Y214" i="63"/>
  <c r="Y219" i="63" s="1"/>
  <c r="R128" i="63"/>
  <c r="AC123" i="63"/>
  <c r="AC128" i="63" s="1"/>
  <c r="AC32" i="63"/>
  <c r="AC37" i="63" s="1"/>
  <c r="F37" i="63"/>
  <c r="R37" i="63"/>
  <c r="Q115" i="63"/>
  <c r="L11" i="63"/>
  <c r="L24" i="63"/>
  <c r="L219" i="63" l="1"/>
  <c r="X38" i="65"/>
  <c r="R38" i="65"/>
</calcChain>
</file>

<file path=xl/sharedStrings.xml><?xml version="1.0" encoding="utf-8"?>
<sst xmlns="http://schemas.openxmlformats.org/spreadsheetml/2006/main" count="4697" uniqueCount="289">
  <si>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</si>
  <si>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</si>
  <si>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</si>
  <si>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</si>
  <si>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</si>
  <si>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</si>
  <si>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</si>
  <si>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ИТОГО:</t>
  </si>
  <si>
    <t>Предмет</t>
  </si>
  <si>
    <t>А</t>
  </si>
  <si>
    <t>Б</t>
  </si>
  <si>
    <t>В</t>
  </si>
  <si>
    <t>Г</t>
  </si>
  <si>
    <t>Д</t>
  </si>
  <si>
    <t>итого</t>
  </si>
  <si>
    <t>Русский язык</t>
  </si>
  <si>
    <t>Литература</t>
  </si>
  <si>
    <t>Лингвистика</t>
  </si>
  <si>
    <t>Математика</t>
  </si>
  <si>
    <t>Эксп. мат.</t>
  </si>
  <si>
    <t>Информатика</t>
  </si>
  <si>
    <t>История</t>
  </si>
  <si>
    <t>Обществ-ие</t>
  </si>
  <si>
    <t>География</t>
  </si>
  <si>
    <t>Экономика</t>
  </si>
  <si>
    <t>Биология</t>
  </si>
  <si>
    <t>Физика</t>
  </si>
  <si>
    <t>Химия</t>
  </si>
  <si>
    <t>Технология</t>
  </si>
  <si>
    <t>ОБЖ</t>
  </si>
  <si>
    <t>ИЗО</t>
  </si>
  <si>
    <t>Музыка</t>
  </si>
  <si>
    <t>Физкультура</t>
  </si>
  <si>
    <t>Пр и эк. Кр. кр</t>
  </si>
  <si>
    <t>Худ кт Кр кр</t>
  </si>
  <si>
    <t>ОРР</t>
  </si>
  <si>
    <t>Искусство</t>
  </si>
  <si>
    <t>ЧЕТВЕРТЬ</t>
  </si>
  <si>
    <t>РУССКИЙ ЯЗЫК</t>
  </si>
  <si>
    <t>I</t>
  </si>
  <si>
    <t>II</t>
  </si>
  <si>
    <t>III</t>
  </si>
  <si>
    <t>IV</t>
  </si>
  <si>
    <t>год</t>
  </si>
  <si>
    <t>динамика</t>
  </si>
  <si>
    <t>учитель</t>
  </si>
  <si>
    <t>ВАСИЛЬЕВА</t>
  </si>
  <si>
    <t>ЯКУНИНА</t>
  </si>
  <si>
    <t>ПОЛЕНОВА</t>
  </si>
  <si>
    <t>РОМАНЕНКО</t>
  </si>
  <si>
    <t>СТЕПАНЮГИНА</t>
  </si>
  <si>
    <t>ДВОРЯТКИНА</t>
  </si>
  <si>
    <t>Отчет учителя-предметника _____________________________________по выполнению программы</t>
  </si>
  <si>
    <t>ПРЕДМЕТ</t>
  </si>
  <si>
    <t>Класс</t>
  </si>
  <si>
    <t>I четверть</t>
  </si>
  <si>
    <t>II четверть</t>
  </si>
  <si>
    <t>III четверть</t>
  </si>
  <si>
    <t>IV четверть</t>
  </si>
  <si>
    <t>ГОД</t>
  </si>
  <si>
    <t>КАЧЕСТВО</t>
  </si>
  <si>
    <t>УСПЕВАЕМОСТЬ</t>
  </si>
  <si>
    <t>СРЕДНИЙ БАЛЛ</t>
  </si>
  <si>
    <t>5в</t>
  </si>
  <si>
    <t>6в</t>
  </si>
  <si>
    <t>6г</t>
  </si>
  <si>
    <t>11а</t>
  </si>
  <si>
    <t>11б</t>
  </si>
  <si>
    <t>Экспериментальная математика</t>
  </si>
  <si>
    <t>6а</t>
  </si>
  <si>
    <t>6б</t>
  </si>
  <si>
    <t>7а</t>
  </si>
  <si>
    <t>8б</t>
  </si>
  <si>
    <t>9а</t>
  </si>
  <si>
    <t>9б</t>
  </si>
  <si>
    <t>5а</t>
  </si>
  <si>
    <t>5б</t>
  </si>
  <si>
    <t>7б</t>
  </si>
  <si>
    <t>7в</t>
  </si>
  <si>
    <t>8а</t>
  </si>
  <si>
    <t>10а</t>
  </si>
  <si>
    <t>5г</t>
  </si>
  <si>
    <t>6д</t>
  </si>
  <si>
    <t>8в</t>
  </si>
  <si>
    <t>9в</t>
  </si>
  <si>
    <t>история</t>
  </si>
  <si>
    <t>Обществознание</t>
  </si>
  <si>
    <t>Литератруа</t>
  </si>
  <si>
    <t>Английский язык</t>
  </si>
  <si>
    <t>История Кр.края</t>
  </si>
  <si>
    <t>История Кр. Края</t>
  </si>
  <si>
    <t>Художественная культура</t>
  </si>
  <si>
    <t>Право</t>
  </si>
  <si>
    <t>10б</t>
  </si>
  <si>
    <t>Эл курс Политическая карта мира</t>
  </si>
  <si>
    <t>7г</t>
  </si>
  <si>
    <t>7д</t>
  </si>
  <si>
    <t>Проектируй и исследуй</t>
  </si>
  <si>
    <t>Исл-я деят.</t>
  </si>
  <si>
    <t>Словесность</t>
  </si>
  <si>
    <t>Мат-ка в жиз чел</t>
  </si>
  <si>
    <t>Реш зад по хим</t>
  </si>
  <si>
    <t>Э/к Худ анал текста</t>
  </si>
  <si>
    <t>Э/к Рус яз и культ реч</t>
  </si>
  <si>
    <t>Э/к Алгебра +</t>
  </si>
  <si>
    <t>Э/к IT-Академия</t>
  </si>
  <si>
    <t>Э/к Осн. раб. в операц. сист.</t>
  </si>
  <si>
    <t>Э/к Общ-е в вопр и ответах</t>
  </si>
  <si>
    <t>Э/к Позн лог зад по общ</t>
  </si>
  <si>
    <t>Э/к Полит карт мира</t>
  </si>
  <si>
    <t>Э/к Клетки и ткани</t>
  </si>
  <si>
    <t>Эксп мат-ка</t>
  </si>
  <si>
    <t>Э/к Обществознание в вопросах и ответах</t>
  </si>
  <si>
    <t>Корнев</t>
  </si>
  <si>
    <t>10а(п)</t>
  </si>
  <si>
    <t>Э/к Позн и лог зад по общест</t>
  </si>
  <si>
    <t>Э/к Общ-ие в вопросах и ответах</t>
  </si>
  <si>
    <t>IT-академия</t>
  </si>
  <si>
    <t>IT-Академия</t>
  </si>
  <si>
    <t>Математика в жизни в человека</t>
  </si>
  <si>
    <t>Э/к Худ анализ текста</t>
  </si>
  <si>
    <t>Природа и экология Кр. Кр</t>
  </si>
  <si>
    <t>Хоровое пение</t>
  </si>
  <si>
    <t>10а(д)</t>
  </si>
  <si>
    <t>Э/к Решение задач по химии</t>
  </si>
  <si>
    <t>Искусство/ МХК/хор пение</t>
  </si>
  <si>
    <t>БАРИХИН</t>
  </si>
  <si>
    <t>Исследуй, наблюдай</t>
  </si>
  <si>
    <t>Природа и экология Кр.кр</t>
  </si>
  <si>
    <t>Наблюдай и исследуй</t>
  </si>
  <si>
    <t>Мат-ка вокруг нас</t>
  </si>
  <si>
    <t>11а (п)</t>
  </si>
  <si>
    <t>Эл курс Теория и практика написания сочинений</t>
  </si>
  <si>
    <t>Эл курс Классика и современность</t>
  </si>
  <si>
    <t>Трудности грамматики</t>
  </si>
  <si>
    <t>Открытие тайны слова</t>
  </si>
  <si>
    <t>Русский язык и культура речи</t>
  </si>
  <si>
    <t>Избранные вопросы математики</t>
  </si>
  <si>
    <t>Э/к Задачи с параметрами</t>
  </si>
  <si>
    <t>8г</t>
  </si>
  <si>
    <t>8д</t>
  </si>
  <si>
    <t>11а(б)</t>
  </si>
  <si>
    <t>Э\к Права и обязанности</t>
  </si>
  <si>
    <t>Э\к Исследовательская деятельность</t>
  </si>
  <si>
    <t>5г (1)</t>
  </si>
  <si>
    <t>5г (2)</t>
  </si>
  <si>
    <t>Эл курс Цитология и гистология</t>
  </si>
  <si>
    <t>Э\к Мат основы информатики</t>
  </si>
  <si>
    <t>Русская словесность</t>
  </si>
  <si>
    <t>Историческая грамматика</t>
  </si>
  <si>
    <t>11а (б)</t>
  </si>
  <si>
    <t>Э/к Практикум по реш физ задач</t>
  </si>
  <si>
    <t>Э\к Решен зад Силы в механ</t>
  </si>
  <si>
    <t>Эл курс Химия в зад и упраж-х</t>
  </si>
  <si>
    <t>Исследовательская деятельность</t>
  </si>
  <si>
    <t>Математика вокруг нас</t>
  </si>
  <si>
    <t>Эл курс. Параметры в школьном курсе мат-ки</t>
  </si>
  <si>
    <t>Эл курс. Алгебра+</t>
  </si>
  <si>
    <t>Э/к Классика и современность</t>
  </si>
  <si>
    <t>Э/к Русский язык и культура речи</t>
  </si>
  <si>
    <t>11а(д)</t>
  </si>
  <si>
    <t>10а(м)</t>
  </si>
  <si>
    <t>11а(м)</t>
  </si>
  <si>
    <t>11б(д)</t>
  </si>
  <si>
    <t>11а(п)</t>
  </si>
  <si>
    <t>11б(м)</t>
  </si>
  <si>
    <t xml:space="preserve">Э\к Основы работы в операц. сист. </t>
  </si>
  <si>
    <t>Основы журналистики</t>
  </si>
  <si>
    <t>Э/к Рус. правописание: орф. и пункт</t>
  </si>
  <si>
    <t>Э/к Теор и практ напис сочин</t>
  </si>
  <si>
    <t>Э/к Классика и совр-сть</t>
  </si>
  <si>
    <t>Э/к Рус прав-ие: орф. и пункт</t>
  </si>
  <si>
    <t>Избранные вопросы мат-ки</t>
  </si>
  <si>
    <t>Э/к. Задачи с параметрами</t>
  </si>
  <si>
    <t>История Крас кр</t>
  </si>
  <si>
    <t>Химия в зад и упр</t>
  </si>
  <si>
    <t>Э/к Цитология и гистология</t>
  </si>
  <si>
    <t>Э/К Мат-ие основы инф-ки</t>
  </si>
  <si>
    <t>Э/к Реш зад Силы в механике</t>
  </si>
  <si>
    <t>Эл. к Практ по реш физ. зад.</t>
  </si>
  <si>
    <t>Мониторинг качества обученности гимназии 2016-2017 учебный год (1 четверть)</t>
  </si>
  <si>
    <t>Мониторинг качества обученности гимназии 2016-2017 учебный год (2 четверть)</t>
  </si>
  <si>
    <t>ЛИТЕРАТУРА</t>
  </si>
  <si>
    <t>МАТЕМАТИКА</t>
  </si>
  <si>
    <t>АНГЛИЙСКИЙ ЯЗЫК</t>
  </si>
  <si>
    <t>ИСТОРИЯ</t>
  </si>
  <si>
    <t>ОБЩЕСТВОЗНАНИЕ</t>
  </si>
  <si>
    <t>ГЕОГРАФИЯ</t>
  </si>
  <si>
    <t>БИОЛОГИЯ</t>
  </si>
  <si>
    <t>ФИЗИКА</t>
  </si>
  <si>
    <t>ХИМИЯ</t>
  </si>
  <si>
    <t>МУЗЫКА</t>
  </si>
  <si>
    <t>ИЗОБРАЗИТЕЛЬНОЕ ИСКУССТВО</t>
  </si>
  <si>
    <t>ИСКУССТВО, МХК</t>
  </si>
  <si>
    <t>ФИЗИЧЕСКАЯ КУЛЬТУРА</t>
  </si>
  <si>
    <t>ЗУБЕНКО</t>
  </si>
  <si>
    <t>ФЕДУЛОВА</t>
  </si>
  <si>
    <t>КАРЕЛИНА</t>
  </si>
  <si>
    <t>ЗУБОВА</t>
  </si>
  <si>
    <t>НЕСЯЕВА</t>
  </si>
  <si>
    <t>БЫКОВА</t>
  </si>
  <si>
    <t>МАНЧЕНКОВА</t>
  </si>
  <si>
    <t>ЛЯЛЮШКИНА</t>
  </si>
  <si>
    <t>ВЫЛУСКА</t>
  </si>
  <si>
    <t>БОЙКО, ХОВРИНА</t>
  </si>
  <si>
    <t>НЕФЕДОВА</t>
  </si>
  <si>
    <t>ХОВРИНА, КАМАЗЕНОК</t>
  </si>
  <si>
    <t>ТРЯКОВА</t>
  </si>
  <si>
    <t>БОЙКО, КАМАЗЕНОК</t>
  </si>
  <si>
    <t>БОЙКО, ТРЯКОВА</t>
  </si>
  <si>
    <t>МАЙОРОВА, ТРЯКОВА</t>
  </si>
  <si>
    <t>БОЙКО</t>
  </si>
  <si>
    <t>ТРЯКОВА, КАМАЗЕНОК</t>
  </si>
  <si>
    <t>МАЙОРОВ</t>
  </si>
  <si>
    <t>МАЙОРОВ, КАМАЗЕНОК</t>
  </si>
  <si>
    <t>ХОВРИНА</t>
  </si>
  <si>
    <t>ХОВРИНА, ТРЯКОВА</t>
  </si>
  <si>
    <t>МАЙОРОВ, ТРЯКОВА</t>
  </si>
  <si>
    <t>ВЕРХОТУРОВА</t>
  </si>
  <si>
    <t>ГОРОШКО</t>
  </si>
  <si>
    <t>ЕВСЕЕВА</t>
  </si>
  <si>
    <t>КОРНЕВ</t>
  </si>
  <si>
    <t>НАЗАРОВА</t>
  </si>
  <si>
    <t>АККУЗИНА</t>
  </si>
  <si>
    <t>АККУИНА</t>
  </si>
  <si>
    <t>ЛОЙ</t>
  </si>
  <si>
    <t>БЕЗУШЕНКО</t>
  </si>
  <si>
    <t>ЛИТВИНОВА</t>
  </si>
  <si>
    <t>ВЕРБИЛОВА</t>
  </si>
  <si>
    <t>ГОСПОДАРЧУК</t>
  </si>
  <si>
    <t>ИНФОРМАТИКА</t>
  </si>
  <si>
    <t>КАЩЕЕВА, ВЕРБИЛОВА</t>
  </si>
  <si>
    <t>КАЩЕЕВА</t>
  </si>
  <si>
    <t>КАЩЕЕВА, ГОСПОДАРЧУК</t>
  </si>
  <si>
    <t>ДЕМАКИНА</t>
  </si>
  <si>
    <t>ЖУКОВА</t>
  </si>
  <si>
    <t>БОЯРСКАЯ</t>
  </si>
  <si>
    <t>КОСАРЕВА</t>
  </si>
  <si>
    <t>ПЕЧЕНКИНА</t>
  </si>
  <si>
    <t>ЕГОРШИН</t>
  </si>
  <si>
    <t>ТАГЕР</t>
  </si>
  <si>
    <t>ФАНДО</t>
  </si>
  <si>
    <t>СЕРДЮК</t>
  </si>
  <si>
    <t>ТЕХНОЛОГИЯ</t>
  </si>
  <si>
    <t>БУХАРИНА</t>
  </si>
  <si>
    <t>БУХАРИНА, ПРУДНИКОВА</t>
  </si>
  <si>
    <t>ИТОГО</t>
  </si>
  <si>
    <t>I полугодие</t>
  </si>
  <si>
    <t>II полугодие</t>
  </si>
  <si>
    <t>4,1</t>
  </si>
  <si>
    <t>4,3</t>
  </si>
  <si>
    <t>4,2</t>
  </si>
  <si>
    <t>КОРНЕВ, ЕВСЕЕВА</t>
  </si>
  <si>
    <t>ЛИТВИНОВА,  БЕЗУШЕНКО</t>
  </si>
  <si>
    <t>ТАГЕР, ЕГОРШИН</t>
  </si>
  <si>
    <t>ЕГОРШИН, СЕРДЮК</t>
  </si>
  <si>
    <t>ГОСПОДАРЧУК, КОКОУЛИНА</t>
  </si>
  <si>
    <t>БУХАРИНА, ПРУДНИКОВ</t>
  </si>
  <si>
    <t>класс</t>
  </si>
  <si>
    <t>четверть</t>
  </si>
  <si>
    <t>кол-во ударников</t>
  </si>
  <si>
    <t>кол-во уч-ся</t>
  </si>
  <si>
    <t>отметки</t>
  </si>
  <si>
    <t>успеваемость %</t>
  </si>
  <si>
    <t>качество обучения</t>
  </si>
  <si>
    <t>коэффициент качества знаний</t>
  </si>
  <si>
    <t>СОУ</t>
  </si>
  <si>
    <t>средний балл</t>
  </si>
  <si>
    <t>качество успеваемости</t>
  </si>
  <si>
    <t>Рейтинговый балл</t>
  </si>
  <si>
    <t>"5"</t>
  </si>
  <si>
    <t>"4"</t>
  </si>
  <si>
    <t>"3"</t>
  </si>
  <si>
    <t>"2"</t>
  </si>
  <si>
    <t xml:space="preserve">количество учащихся </t>
  </si>
  <si>
    <t>количество учащихся</t>
  </si>
  <si>
    <t>кол-во учащ-ся</t>
  </si>
  <si>
    <t>оценки</t>
  </si>
  <si>
    <t>Э/к Права и обязанности</t>
  </si>
  <si>
    <t xml:space="preserve">История </t>
  </si>
  <si>
    <t>История Кр. края</t>
  </si>
  <si>
    <t>История Кр.кр</t>
  </si>
  <si>
    <t>Э/к Химия в зад и упр</t>
  </si>
  <si>
    <t>Э/к Реш зад по хим</t>
  </si>
  <si>
    <t>Худ культ Кр.кр</t>
  </si>
  <si>
    <t>Худ. культ Кр края</t>
  </si>
  <si>
    <t xml:space="preserve"> ПРУДНИКОВ</t>
  </si>
  <si>
    <t>Ховриной Т.А</t>
  </si>
  <si>
    <t>Мониторинг качества обученности гимназии 2016-2017 учебный год (3 четверть)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</si>
</sst>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0" x14ac:knownFonts="1">
    <font>
      <sz val="11"/>
      <color rgb="FF000000"/>
      <name val="SimSun"/>
      <family val="2"/>
      <charset val="204"/>
    </font>
    <font>
      <b/>
      <i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4"/>
      <name val="Arial"/>
      <family val="2"/>
      <charset val="204"/>
    </font>
    <font>
      <b/>
      <sz val="1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SimSun"/>
      <family val="2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sz val="8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SimSun"/>
      <family val="2"/>
      <charset val="204"/>
    </font>
    <font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SimSun"/>
    </font>
    <font>
      <b/>
      <sz val="10"/>
      <color rgb="FF000000"/>
      <name val="Calibri"/>
      <family val="2"/>
      <charset val="204"/>
      <scheme val="minor"/>
    </font>
    <font>
      <b/>
      <sz val="11"/>
      <color rgb="FF000000"/>
      <name val="SimSun"/>
      <family val="2"/>
      <charset val="204"/>
    </font>
    <font>
      <sz val="14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9"/>
      <color rgb="FF000000"/>
      <name val="SimSun"/>
      <family val="2"/>
      <charset val="204"/>
    </font>
    <font>
      <sz val="11"/>
      <color theme="1"/>
      <name val="Times New Roman"/>
      <family val="1"/>
      <charset val="204"/>
    </font>
    <font>
      <sz val="9"/>
      <name val="SimSun"/>
      <family val="2"/>
      <charset val="204"/>
    </font>
    <font>
      <b/>
      <sz val="8"/>
      <color theme="0"/>
      <name val="Arial"/>
      <family val="2"/>
      <charset val="204"/>
    </font>
    <font>
      <b/>
      <sz val="10"/>
      <color theme="0"/>
      <name val="Calibri"/>
      <family val="2"/>
      <charset val="204"/>
      <scheme val="minor"/>
    </font>
    <font>
      <sz val="8"/>
      <color theme="0"/>
      <name val="Arial"/>
      <family val="2"/>
      <charset val="204"/>
    </font>
    <font>
      <b/>
      <sz val="14"/>
      <color theme="0"/>
      <name val="Arial"/>
      <family val="2"/>
      <charset val="204"/>
    </font>
    <font>
      <sz val="9"/>
      <color theme="0"/>
      <name val="SimSun"/>
      <family val="2"/>
      <charset val="204"/>
    </font>
    <font>
      <b/>
      <sz val="9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name val="SimSun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0"/>
      <name val="Calibri"/>
      <family val="2"/>
      <charset val="204"/>
    </font>
    <font>
      <b/>
      <sz val="9"/>
      <color rgb="FF000000"/>
      <name val="SimSun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99CCFF"/>
        <bgColor rgb="FF66CCFF"/>
      </patternFill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F2DCDB"/>
      </patternFill>
    </fill>
    <fill>
      <patternFill patternType="solid">
        <fgColor rgb="FF99FFCC"/>
        <bgColor rgb="FFCCFFFF"/>
      </patternFill>
    </fill>
    <fill>
      <patternFill patternType="solid">
        <fgColor rgb="FFC4BD97"/>
        <bgColor rgb="FFBFBFBF"/>
      </patternFill>
    </fill>
    <fill>
      <patternFill patternType="solid">
        <fgColor rgb="FFF2DCDB"/>
        <bgColor rgb="FFD9D9D9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2DCDB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D9D9D9"/>
      </patternFill>
    </fill>
    <fill>
      <patternFill patternType="solid">
        <fgColor theme="0" tint="-0.249977111117893"/>
        <bgColor rgb="FFD9D9D9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rgb="FFF2DCDB"/>
      </patternFill>
    </fill>
    <fill>
      <patternFill patternType="solid">
        <fgColor theme="0"/>
        <bgColor rgb="FF66CC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66CCFF"/>
      </patternFill>
    </fill>
    <fill>
      <patternFill patternType="solid">
        <fgColor rgb="FFFFFF00"/>
        <bgColor rgb="FFF2DCDB"/>
      </patternFill>
    </fill>
    <fill>
      <patternFill patternType="solid">
        <fgColor theme="0"/>
        <bgColor rgb="FF00FFFF"/>
      </patternFill>
    </fill>
    <fill>
      <patternFill patternType="solid">
        <fgColor rgb="FFFFFF00"/>
        <bgColor rgb="FFC0C0C0"/>
      </patternFill>
    </fill>
    <fill>
      <patternFill patternType="solid">
        <fgColor rgb="FFFFFF00"/>
        <bgColor rgb="FF00FFFF"/>
      </patternFill>
    </fill>
    <fill>
      <patternFill patternType="solid">
        <fgColor theme="0" tint="-0.249977111117893"/>
        <bgColor rgb="FFF2DCDB"/>
      </patternFill>
    </fill>
    <fill>
      <patternFill patternType="solid">
        <fgColor rgb="FFFFFF00"/>
        <bgColor rgb="FFCCFFFF"/>
      </patternFill>
    </fill>
    <fill>
      <patternFill patternType="solid">
        <fgColor rgb="FFFF0000"/>
        <bgColor rgb="FFC0C0C0"/>
      </patternFill>
    </fill>
  </fills>
  <borders count="8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auto="1"/>
      </left>
      <right style="thick">
        <color indexed="64"/>
      </right>
      <top/>
      <bottom/>
      <diagonal/>
    </border>
    <border>
      <left style="thin">
        <color auto="1"/>
      </left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5">
    <xf numFmtId="0" fontId="0" fillId="0" borderId="0" xfId="0"/>
    <xf numFmtId="0" fontId="1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justify"/>
    </xf>
    <xf numFmtId="0" fontId="2" fillId="0" borderId="4" xfId="0" applyFont="1" applyBorder="1" applyAlignment="1">
      <alignment horizontal="justify"/>
    </xf>
    <xf numFmtId="0" fontId="6" fillId="8" borderId="4" xfId="0" applyFont="1" applyFill="1" applyBorder="1"/>
    <xf numFmtId="164" fontId="7" fillId="0" borderId="0" xfId="0" applyNumberFormat="1" applyFont="1"/>
    <xf numFmtId="0" fontId="2" fillId="6" borderId="2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6" borderId="4" xfId="0" applyNumberFormat="1" applyFont="1" applyFill="1" applyBorder="1" applyAlignment="1">
      <alignment horizontal="center"/>
    </xf>
    <xf numFmtId="0" fontId="14" fillId="0" borderId="4" xfId="0" applyFont="1" applyBorder="1" applyAlignment="1">
      <alignment horizontal="center" vertical="center" textRotation="90"/>
    </xf>
    <xf numFmtId="1" fontId="6" fillId="4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justify" vertical="top"/>
    </xf>
    <xf numFmtId="49" fontId="6" fillId="0" borderId="4" xfId="0" applyNumberFormat="1" applyFont="1" applyBorder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22" fillId="0" borderId="14" xfId="0" applyFont="1" applyBorder="1"/>
    <xf numFmtId="0" fontId="23" fillId="0" borderId="14" xfId="0" applyFont="1" applyBorder="1" applyAlignment="1">
      <alignment horizontal="center" vertical="center" wrapText="1"/>
    </xf>
    <xf numFmtId="0" fontId="22" fillId="0" borderId="15" xfId="0" applyFont="1" applyBorder="1"/>
    <xf numFmtId="49" fontId="23" fillId="0" borderId="14" xfId="0" applyNumberFormat="1" applyFont="1" applyBorder="1" applyAlignment="1">
      <alignment horizontal="center" vertical="center" wrapText="1"/>
    </xf>
    <xf numFmtId="0" fontId="24" fillId="0" borderId="15" xfId="0" applyFont="1" applyBorder="1"/>
    <xf numFmtId="0" fontId="22" fillId="0" borderId="11" xfId="0" applyFont="1" applyBorder="1"/>
    <xf numFmtId="0" fontId="22" fillId="0" borderId="16" xfId="0" applyFont="1" applyBorder="1" applyAlignment="1">
      <alignment horizontal="justify" vertical="center"/>
    </xf>
    <xf numFmtId="0" fontId="22" fillId="0" borderId="17" xfId="0" applyFont="1" applyBorder="1"/>
    <xf numFmtId="0" fontId="24" fillId="0" borderId="11" xfId="0" applyFont="1" applyBorder="1"/>
    <xf numFmtId="0" fontId="24" fillId="0" borderId="18" xfId="0" applyFont="1" applyBorder="1"/>
    <xf numFmtId="0" fontId="23" fillId="0" borderId="10" xfId="0" applyFont="1" applyBorder="1" applyAlignment="1">
      <alignment horizontal="center" vertical="center" wrapText="1"/>
    </xf>
    <xf numFmtId="0" fontId="24" fillId="0" borderId="14" xfId="0" applyFont="1" applyBorder="1"/>
    <xf numFmtId="0" fontId="7" fillId="0" borderId="14" xfId="0" applyFont="1" applyBorder="1"/>
    <xf numFmtId="9" fontId="23" fillId="0" borderId="14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164" fontId="23" fillId="0" borderId="14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/>
    <xf numFmtId="0" fontId="22" fillId="0" borderId="1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7" fillId="0" borderId="17" xfId="0" applyFont="1" applyBorder="1"/>
    <xf numFmtId="0" fontId="0" fillId="0" borderId="0" xfId="0" applyBorder="1"/>
    <xf numFmtId="0" fontId="19" fillId="0" borderId="0" xfId="0" applyFont="1" applyBorder="1"/>
    <xf numFmtId="0" fontId="23" fillId="0" borderId="16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/>
    </xf>
    <xf numFmtId="0" fontId="23" fillId="0" borderId="1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textRotation="90"/>
    </xf>
    <xf numFmtId="0" fontId="14" fillId="12" borderId="4" xfId="0" applyFont="1" applyFill="1" applyBorder="1" applyAlignment="1">
      <alignment horizontal="center" vertical="center" textRotation="90"/>
    </xf>
    <xf numFmtId="0" fontId="14" fillId="12" borderId="4" xfId="0" applyFont="1" applyFill="1" applyBorder="1" applyAlignment="1">
      <alignment horizontal="center" textRotation="90"/>
    </xf>
    <xf numFmtId="0" fontId="26" fillId="0" borderId="4" xfId="0" applyFont="1" applyBorder="1" applyAlignment="1">
      <alignment horizontal="center" textRotation="90"/>
    </xf>
    <xf numFmtId="0" fontId="26" fillId="12" borderId="4" xfId="0" applyFont="1" applyFill="1" applyBorder="1" applyAlignment="1">
      <alignment horizontal="center" textRotation="90"/>
    </xf>
    <xf numFmtId="0" fontId="26" fillId="11" borderId="4" xfId="0" applyFont="1" applyFill="1" applyBorder="1" applyAlignment="1">
      <alignment horizontal="center" textRotation="90"/>
    </xf>
    <xf numFmtId="0" fontId="24" fillId="0" borderId="17" xfId="0" applyFont="1" applyBorder="1"/>
    <xf numFmtId="0" fontId="23" fillId="0" borderId="19" xfId="0" applyFont="1" applyBorder="1" applyAlignment="1">
      <alignment horizontal="center" vertical="center" wrapText="1"/>
    </xf>
    <xf numFmtId="0" fontId="0" fillId="0" borderId="14" xfId="0" applyBorder="1"/>
    <xf numFmtId="0" fontId="27" fillId="0" borderId="14" xfId="0" applyFont="1" applyBorder="1" applyAlignment="1">
      <alignment horizontal="center"/>
    </xf>
    <xf numFmtId="0" fontId="22" fillId="0" borderId="21" xfId="0" applyFont="1" applyBorder="1"/>
    <xf numFmtId="0" fontId="23" fillId="0" borderId="14" xfId="0" applyNumberFormat="1" applyFont="1" applyBorder="1" applyAlignment="1">
      <alignment horizontal="center" vertical="center" wrapText="1"/>
    </xf>
    <xf numFmtId="0" fontId="28" fillId="0" borderId="18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2" fillId="0" borderId="28" xfId="0" applyFont="1" applyBorder="1"/>
    <xf numFmtId="0" fontId="28" fillId="0" borderId="13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top"/>
    </xf>
    <xf numFmtId="0" fontId="22" fillId="0" borderId="37" xfId="0" applyFont="1" applyBorder="1" applyAlignment="1">
      <alignment horizontal="left"/>
    </xf>
    <xf numFmtId="0" fontId="0" fillId="0" borderId="18" xfId="0" applyBorder="1"/>
    <xf numFmtId="0" fontId="22" fillId="0" borderId="37" xfId="0" applyFont="1" applyBorder="1" applyAlignment="1">
      <alignment horizontal="justify" vertical="center"/>
    </xf>
    <xf numFmtId="0" fontId="22" fillId="0" borderId="14" xfId="0" applyFont="1" applyBorder="1" applyAlignment="1">
      <alignment vertical="center"/>
    </xf>
    <xf numFmtId="0" fontId="22" fillId="0" borderId="39" xfId="0" applyFont="1" applyBorder="1" applyAlignment="1">
      <alignment vertical="center"/>
    </xf>
    <xf numFmtId="0" fontId="22" fillId="0" borderId="40" xfId="0" applyFont="1" applyBorder="1" applyAlignment="1">
      <alignment horizontal="justify" vertical="center"/>
    </xf>
    <xf numFmtId="0" fontId="22" fillId="0" borderId="18" xfId="0" applyFont="1" applyBorder="1"/>
    <xf numFmtId="0" fontId="23" fillId="0" borderId="43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0" fillId="0" borderId="16" xfId="0" applyBorder="1"/>
    <xf numFmtId="0" fontId="0" fillId="0" borderId="19" xfId="0" applyBorder="1"/>
    <xf numFmtId="0" fontId="22" fillId="0" borderId="37" xfId="0" applyFont="1" applyBorder="1" applyAlignment="1">
      <alignment horizontal="distributed" vertical="distributed"/>
    </xf>
    <xf numFmtId="0" fontId="22" fillId="0" borderId="14" xfId="0" applyFont="1" applyBorder="1" applyAlignment="1">
      <alignment horizontal="distributed" vertical="distributed"/>
    </xf>
    <xf numFmtId="0" fontId="22" fillId="0" borderId="10" xfId="0" applyFont="1" applyBorder="1" applyAlignment="1">
      <alignment horizontal="left" vertical="distributed"/>
    </xf>
    <xf numFmtId="0" fontId="30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justify" vertical="distributed"/>
    </xf>
    <xf numFmtId="0" fontId="23" fillId="0" borderId="12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left" vertical="distributed"/>
    </xf>
    <xf numFmtId="0" fontId="27" fillId="0" borderId="14" xfId="0" applyFont="1" applyBorder="1"/>
    <xf numFmtId="0" fontId="31" fillId="0" borderId="15" xfId="0" applyFont="1" applyBorder="1"/>
    <xf numFmtId="0" fontId="29" fillId="0" borderId="26" xfId="0" applyFont="1" applyBorder="1" applyAlignment="1">
      <alignment vertical="distributed"/>
    </xf>
    <xf numFmtId="0" fontId="22" fillId="0" borderId="37" xfId="0" applyFont="1" applyBorder="1" applyAlignment="1">
      <alignment vertical="distributed"/>
    </xf>
    <xf numFmtId="0" fontId="0" fillId="0" borderId="0" xfId="0" applyFont="1"/>
    <xf numFmtId="0" fontId="22" fillId="0" borderId="14" xfId="0" applyFont="1" applyBorder="1" applyAlignment="1">
      <alignment vertical="distributed"/>
    </xf>
    <xf numFmtId="0" fontId="22" fillId="0" borderId="12" xfId="0" applyFont="1" applyBorder="1"/>
    <xf numFmtId="0" fontId="32" fillId="0" borderId="14" xfId="0" applyFont="1" applyBorder="1"/>
    <xf numFmtId="1" fontId="18" fillId="13" borderId="4" xfId="0" applyNumberFormat="1" applyFont="1" applyFill="1" applyBorder="1"/>
    <xf numFmtId="0" fontId="14" fillId="17" borderId="4" xfId="0" applyFont="1" applyFill="1" applyBorder="1" applyAlignment="1">
      <alignment horizontal="center" vertical="center" textRotation="90"/>
    </xf>
    <xf numFmtId="0" fontId="26" fillId="17" borderId="4" xfId="0" applyFont="1" applyFill="1" applyBorder="1" applyAlignment="1">
      <alignment horizontal="center" textRotation="90"/>
    </xf>
    <xf numFmtId="0" fontId="14" fillId="11" borderId="4" xfId="0" applyFont="1" applyFill="1" applyBorder="1" applyAlignment="1">
      <alignment horizontal="center" textRotation="90"/>
    </xf>
    <xf numFmtId="0" fontId="24" fillId="0" borderId="0" xfId="0" applyFont="1" applyBorder="1"/>
    <xf numFmtId="0" fontId="14" fillId="17" borderId="4" xfId="0" applyFont="1" applyFill="1" applyBorder="1" applyAlignment="1">
      <alignment horizontal="center" textRotation="90"/>
    </xf>
    <xf numFmtId="0" fontId="22" fillId="0" borderId="0" xfId="0" applyFont="1" applyBorder="1"/>
    <xf numFmtId="0" fontId="2" fillId="3" borderId="4" xfId="0" applyFont="1" applyFill="1" applyBorder="1" applyAlignment="1">
      <alignment horizontal="center" vertical="center"/>
    </xf>
    <xf numFmtId="0" fontId="6" fillId="11" borderId="4" xfId="0" applyNumberFormat="1" applyFont="1" applyFill="1" applyBorder="1" applyAlignment="1">
      <alignment horizontal="center" vertical="center"/>
    </xf>
    <xf numFmtId="1" fontId="6" fillId="11" borderId="4" xfId="0" applyNumberFormat="1" applyFont="1" applyFill="1" applyBorder="1" applyAlignment="1">
      <alignment horizontal="center" vertical="center"/>
    </xf>
    <xf numFmtId="1" fontId="13" fillId="11" borderId="4" xfId="0" applyNumberFormat="1" applyFont="1" applyFill="1" applyBorder="1" applyAlignment="1">
      <alignment horizontal="center"/>
    </xf>
    <xf numFmtId="0" fontId="14" fillId="11" borderId="4" xfId="0" applyFont="1" applyFill="1" applyBorder="1" applyAlignment="1">
      <alignment horizontal="center" vertical="center" textRotation="90"/>
    </xf>
    <xf numFmtId="1" fontId="6" fillId="20" borderId="4" xfId="0" applyNumberFormat="1" applyFont="1" applyFill="1" applyBorder="1" applyAlignment="1">
      <alignment horizontal="center" vertical="center"/>
    </xf>
    <xf numFmtId="1" fontId="13" fillId="21" borderId="4" xfId="0" applyNumberFormat="1" applyFont="1" applyFill="1" applyBorder="1" applyAlignment="1">
      <alignment horizontal="center"/>
    </xf>
    <xf numFmtId="1" fontId="23" fillId="0" borderId="14" xfId="0" applyNumberFormat="1" applyFont="1" applyBorder="1" applyAlignment="1">
      <alignment horizontal="center" vertical="center" wrapText="1"/>
    </xf>
    <xf numFmtId="0" fontId="34" fillId="11" borderId="4" xfId="0" applyFont="1" applyFill="1" applyBorder="1" applyAlignment="1">
      <alignment horizontal="center" textRotation="90"/>
    </xf>
    <xf numFmtId="0" fontId="34" fillId="17" borderId="4" xfId="0" applyFont="1" applyFill="1" applyBorder="1" applyAlignment="1">
      <alignment horizontal="center" textRotation="90"/>
    </xf>
    <xf numFmtId="164" fontId="6" fillId="4" borderId="4" xfId="0" applyNumberFormat="1" applyFont="1" applyFill="1" applyBorder="1" applyAlignment="1">
      <alignment horizontal="center" vertical="center"/>
    </xf>
    <xf numFmtId="164" fontId="2" fillId="15" borderId="3" xfId="0" applyNumberFormat="1" applyFont="1" applyFill="1" applyBorder="1" applyAlignment="1">
      <alignment horizontal="center"/>
    </xf>
    <xf numFmtId="164" fontId="23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/>
    <xf numFmtId="0" fontId="14" fillId="0" borderId="4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 vertical="center"/>
    </xf>
    <xf numFmtId="1" fontId="15" fillId="12" borderId="4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15" fillId="11" borderId="4" xfId="0" applyNumberFormat="1" applyFont="1" applyFill="1" applyBorder="1" applyAlignment="1">
      <alignment horizontal="center" vertical="center"/>
    </xf>
    <xf numFmtId="1" fontId="15" fillId="17" borderId="4" xfId="0" applyNumberFormat="1" applyFont="1" applyFill="1" applyBorder="1" applyAlignment="1">
      <alignment horizontal="center" vertical="center"/>
    </xf>
    <xf numFmtId="0" fontId="0" fillId="0" borderId="0" xfId="0" applyAlignment="1"/>
    <xf numFmtId="0" fontId="22" fillId="0" borderId="0" xfId="0" applyFont="1" applyBorder="1" applyAlignment="1"/>
    <xf numFmtId="164" fontId="7" fillId="0" borderId="0" xfId="0" applyNumberFormat="1" applyFont="1" applyBorder="1" applyAlignment="1"/>
    <xf numFmtId="0" fontId="2" fillId="15" borderId="4" xfId="0" applyFont="1" applyFill="1" applyBorder="1" applyAlignment="1">
      <alignment horizontal="center"/>
    </xf>
    <xf numFmtId="1" fontId="2" fillId="18" borderId="4" xfId="0" applyNumberFormat="1" applyFont="1" applyFill="1" applyBorder="1" applyAlignment="1">
      <alignment horizontal="center"/>
    </xf>
    <xf numFmtId="1" fontId="13" fillId="6" borderId="3" xfId="0" applyNumberFormat="1" applyFont="1" applyFill="1" applyBorder="1" applyAlignment="1">
      <alignment horizontal="center"/>
    </xf>
    <xf numFmtId="1" fontId="15" fillId="12" borderId="3" xfId="0" applyNumberFormat="1" applyFont="1" applyFill="1" applyBorder="1" applyAlignment="1">
      <alignment horizontal="center" vertical="center"/>
    </xf>
    <xf numFmtId="1" fontId="13" fillId="13" borderId="0" xfId="0" applyNumberFormat="1" applyFont="1" applyFill="1" applyBorder="1" applyAlignment="1">
      <alignment horizontal="center"/>
    </xf>
    <xf numFmtId="0" fontId="2" fillId="13" borderId="0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14" borderId="0" xfId="0" applyFont="1" applyFill="1" applyBorder="1" applyAlignment="1">
      <alignment horizontal="center"/>
    </xf>
    <xf numFmtId="0" fontId="8" fillId="15" borderId="0" xfId="0" applyFont="1" applyFill="1" applyBorder="1" applyAlignment="1"/>
    <xf numFmtId="0" fontId="6" fillId="11" borderId="0" xfId="0" applyNumberFormat="1" applyFont="1" applyFill="1" applyBorder="1" applyAlignment="1">
      <alignment horizontal="center" vertical="center"/>
    </xf>
    <xf numFmtId="1" fontId="11" fillId="13" borderId="0" xfId="0" applyNumberFormat="1" applyFont="1" applyFill="1" applyBorder="1"/>
    <xf numFmtId="1" fontId="10" fillId="19" borderId="0" xfId="0" applyNumberFormat="1" applyFont="1" applyFill="1" applyBorder="1" applyAlignment="1">
      <alignment horizontal="center" vertical="center"/>
    </xf>
    <xf numFmtId="1" fontId="11" fillId="11" borderId="0" xfId="0" applyNumberFormat="1" applyFont="1" applyFill="1" applyBorder="1"/>
    <xf numFmtId="1" fontId="13" fillId="11" borderId="0" xfId="0" applyNumberFormat="1" applyFont="1" applyFill="1" applyBorder="1" applyAlignment="1">
      <alignment horizontal="center"/>
    </xf>
    <xf numFmtId="1" fontId="15" fillId="11" borderId="0" xfId="0" applyNumberFormat="1" applyFont="1" applyFill="1" applyBorder="1" applyAlignment="1">
      <alignment horizontal="center" vertical="center"/>
    </xf>
    <xf numFmtId="0" fontId="14" fillId="11" borderId="0" xfId="0" applyFont="1" applyFill="1" applyBorder="1" applyAlignment="1">
      <alignment horizontal="center" textRotation="90"/>
    </xf>
    <xf numFmtId="0" fontId="26" fillId="12" borderId="3" xfId="0" applyFont="1" applyFill="1" applyBorder="1" applyAlignment="1">
      <alignment horizontal="center" textRotation="90"/>
    </xf>
    <xf numFmtId="1" fontId="13" fillId="0" borderId="0" xfId="0" applyNumberFormat="1" applyFont="1"/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/>
    </xf>
    <xf numFmtId="0" fontId="3" fillId="22" borderId="0" xfId="0" applyFont="1" applyFill="1" applyBorder="1" applyAlignment="1">
      <alignment horizontal="center" vertical="center"/>
    </xf>
    <xf numFmtId="0" fontId="8" fillId="9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distributed" vertical="distributed"/>
    </xf>
    <xf numFmtId="0" fontId="12" fillId="0" borderId="14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distributed" vertical="distributed"/>
    </xf>
    <xf numFmtId="0" fontId="22" fillId="0" borderId="10" xfId="0" applyFont="1" applyBorder="1" applyAlignment="1">
      <alignment horizontal="justify" vertical="center"/>
    </xf>
    <xf numFmtId="0" fontId="22" fillId="0" borderId="10" xfId="0" applyFont="1" applyBorder="1" applyAlignment="1">
      <alignment horizontal="left" vertical="top"/>
    </xf>
    <xf numFmtId="0" fontId="22" fillId="0" borderId="16" xfId="0" applyFont="1" applyBorder="1" applyAlignment="1">
      <alignment horizontal="left" vertical="top"/>
    </xf>
    <xf numFmtId="0" fontId="22" fillId="0" borderId="14" xfId="0" applyFont="1" applyBorder="1" applyAlignment="1">
      <alignment horizontal="justify" vertical="center"/>
    </xf>
    <xf numFmtId="0" fontId="22" fillId="0" borderId="42" xfId="0" applyFont="1" applyBorder="1" applyAlignment="1">
      <alignment horizontal="left" vertical="top"/>
    </xf>
    <xf numFmtId="0" fontId="22" fillId="0" borderId="14" xfId="0" applyFont="1" applyBorder="1" applyAlignment="1">
      <alignment horizontal="left" vertical="top"/>
    </xf>
    <xf numFmtId="0" fontId="22" fillId="0" borderId="4" xfId="0" applyFont="1" applyBorder="1" applyAlignment="1">
      <alignment horizontal="justify" vertical="center"/>
    </xf>
    <xf numFmtId="0" fontId="22" fillId="0" borderId="10" xfId="0" applyFont="1" applyBorder="1" applyAlignment="1">
      <alignment horizontal="left" vertical="center"/>
    </xf>
    <xf numFmtId="0" fontId="25" fillId="0" borderId="14" xfId="0" applyFont="1" applyBorder="1" applyAlignment="1">
      <alignment horizontal="justify" vertical="center"/>
    </xf>
    <xf numFmtId="0" fontId="25" fillId="0" borderId="14" xfId="0" applyFont="1" applyBorder="1" applyAlignment="1">
      <alignment vertical="distributed"/>
    </xf>
    <xf numFmtId="0" fontId="14" fillId="12" borderId="3" xfId="0" applyFont="1" applyFill="1" applyBorder="1" applyAlignment="1">
      <alignment horizontal="center" textRotation="90"/>
    </xf>
    <xf numFmtId="0" fontId="8" fillId="9" borderId="42" xfId="0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0" fontId="35" fillId="23" borderId="4" xfId="0" applyFont="1" applyFill="1" applyBorder="1" applyAlignment="1">
      <alignment horizontal="center"/>
    </xf>
    <xf numFmtId="0" fontId="29" fillId="23" borderId="4" xfId="0" applyFont="1" applyFill="1" applyBorder="1" applyAlignment="1">
      <alignment horizontal="center"/>
    </xf>
    <xf numFmtId="0" fontId="36" fillId="23" borderId="2" xfId="0" applyFont="1" applyFill="1" applyBorder="1" applyAlignment="1">
      <alignment horizontal="center"/>
    </xf>
    <xf numFmtId="0" fontId="36" fillId="23" borderId="5" xfId="0" applyFont="1" applyFill="1" applyBorder="1" applyAlignment="1">
      <alignment horizontal="center"/>
    </xf>
    <xf numFmtId="0" fontId="37" fillId="23" borderId="4" xfId="0" applyFont="1" applyFill="1" applyBorder="1" applyAlignment="1"/>
    <xf numFmtId="0" fontId="36" fillId="23" borderId="2" xfId="0" applyFont="1" applyFill="1" applyBorder="1" applyAlignment="1"/>
    <xf numFmtId="0" fontId="36" fillId="23" borderId="5" xfId="0" applyFont="1" applyFill="1" applyBorder="1" applyAlignment="1"/>
    <xf numFmtId="0" fontId="36" fillId="23" borderId="4" xfId="0" applyFont="1" applyFill="1" applyBorder="1"/>
    <xf numFmtId="0" fontId="36" fillId="23" borderId="4" xfId="0" applyFont="1" applyFill="1" applyBorder="1" applyAlignment="1">
      <alignment horizontal="center"/>
    </xf>
    <xf numFmtId="164" fontId="36" fillId="23" borderId="4" xfId="0" applyNumberFormat="1" applyFont="1" applyFill="1" applyBorder="1"/>
    <xf numFmtId="164" fontId="36" fillId="23" borderId="4" xfId="0" applyNumberFormat="1" applyFont="1" applyFill="1" applyBorder="1" applyAlignment="1"/>
    <xf numFmtId="0" fontId="4" fillId="22" borderId="0" xfId="0" applyFont="1" applyFill="1" applyBorder="1" applyAlignment="1"/>
    <xf numFmtId="0" fontId="4" fillId="24" borderId="2" xfId="0" applyFont="1" applyFill="1" applyBorder="1" applyAlignment="1">
      <alignment horizontal="center"/>
    </xf>
    <xf numFmtId="0" fontId="4" fillId="24" borderId="5" xfId="0" applyFont="1" applyFill="1" applyBorder="1" applyAlignment="1">
      <alignment horizontal="center"/>
    </xf>
    <xf numFmtId="0" fontId="14" fillId="23" borderId="4" xfId="0" applyFont="1" applyFill="1" applyBorder="1" applyAlignment="1">
      <alignment horizontal="center" textRotation="90"/>
    </xf>
    <xf numFmtId="164" fontId="40" fillId="23" borderId="4" xfId="0" applyNumberFormat="1" applyFont="1" applyFill="1" applyBorder="1" applyAlignment="1">
      <alignment horizontal="center" vertical="center"/>
    </xf>
    <xf numFmtId="164" fontId="41" fillId="25" borderId="4" xfId="0" applyNumberFormat="1" applyFont="1" applyFill="1" applyBorder="1" applyAlignment="1">
      <alignment horizontal="center"/>
    </xf>
    <xf numFmtId="164" fontId="15" fillId="23" borderId="4" xfId="0" applyNumberFormat="1" applyFont="1" applyFill="1" applyBorder="1" applyAlignment="1">
      <alignment horizontal="center" vertical="center"/>
    </xf>
    <xf numFmtId="164" fontId="35" fillId="23" borderId="4" xfId="0" applyNumberFormat="1" applyFont="1" applyFill="1" applyBorder="1" applyAlignment="1">
      <alignment horizontal="center"/>
    </xf>
    <xf numFmtId="164" fontId="37" fillId="23" borderId="4" xfId="0" applyNumberFormat="1" applyFont="1" applyFill="1" applyBorder="1" applyAlignment="1">
      <alignment horizontal="center"/>
    </xf>
    <xf numFmtId="164" fontId="37" fillId="23" borderId="4" xfId="0" applyNumberFormat="1" applyFont="1" applyFill="1" applyBorder="1" applyAlignment="1"/>
    <xf numFmtId="164" fontId="36" fillId="23" borderId="2" xfId="0" applyNumberFormat="1" applyFont="1" applyFill="1" applyBorder="1" applyAlignment="1">
      <alignment horizontal="center"/>
    </xf>
    <xf numFmtId="164" fontId="36" fillId="23" borderId="5" xfId="0" applyNumberFormat="1" applyFont="1" applyFill="1" applyBorder="1" applyAlignment="1">
      <alignment horizontal="center"/>
    </xf>
    <xf numFmtId="164" fontId="36" fillId="23" borderId="4" xfId="0" applyNumberFormat="1" applyFont="1" applyFill="1" applyBorder="1" applyAlignment="1">
      <alignment horizontal="center"/>
    </xf>
    <xf numFmtId="1" fontId="36" fillId="23" borderId="4" xfId="0" applyNumberFormat="1" applyFont="1" applyFill="1" applyBorder="1" applyAlignment="1">
      <alignment horizontal="center"/>
    </xf>
    <xf numFmtId="0" fontId="2" fillId="26" borderId="0" xfId="0" applyFont="1" applyFill="1" applyBorder="1" applyAlignment="1">
      <alignment horizontal="center" vertical="center"/>
    </xf>
    <xf numFmtId="49" fontId="6" fillId="10" borderId="0" xfId="0" applyNumberFormat="1" applyFont="1" applyFill="1" applyBorder="1" applyAlignment="1">
      <alignment horizontal="center" vertical="center"/>
    </xf>
    <xf numFmtId="164" fontId="15" fillId="26" borderId="0" xfId="0" applyNumberFormat="1" applyFont="1" applyFill="1" applyBorder="1" applyAlignment="1">
      <alignment horizontal="center" vertical="center"/>
    </xf>
    <xf numFmtId="1" fontId="13" fillId="26" borderId="0" xfId="0" applyNumberFormat="1" applyFont="1" applyFill="1" applyBorder="1" applyAlignment="1">
      <alignment horizontal="center"/>
    </xf>
    <xf numFmtId="0" fontId="14" fillId="26" borderId="0" xfId="0" applyFont="1" applyFill="1" applyBorder="1" applyAlignment="1">
      <alignment horizontal="center" vertical="center" textRotation="90"/>
    </xf>
    <xf numFmtId="0" fontId="36" fillId="11" borderId="0" xfId="0" applyFont="1" applyFill="1" applyBorder="1" applyAlignment="1">
      <alignment horizontal="center"/>
    </xf>
    <xf numFmtId="1" fontId="36" fillId="11" borderId="0" xfId="0" applyNumberFormat="1" applyFont="1" applyFill="1" applyBorder="1" applyAlignment="1">
      <alignment horizontal="center"/>
    </xf>
    <xf numFmtId="164" fontId="6" fillId="10" borderId="0" xfId="0" applyNumberFormat="1" applyFont="1" applyFill="1" applyBorder="1" applyAlignment="1">
      <alignment horizontal="center" vertical="center"/>
    </xf>
    <xf numFmtId="164" fontId="6" fillId="23" borderId="4" xfId="0" applyNumberFormat="1" applyFont="1" applyFill="1" applyBorder="1" applyAlignment="1">
      <alignment horizontal="center" vertical="center"/>
    </xf>
    <xf numFmtId="164" fontId="6" fillId="27" borderId="4" xfId="0" applyNumberFormat="1" applyFont="1" applyFill="1" applyBorder="1" applyAlignment="1">
      <alignment horizontal="center" vertical="center"/>
    </xf>
    <xf numFmtId="164" fontId="13" fillId="25" borderId="4" xfId="0" applyNumberFormat="1" applyFont="1" applyFill="1" applyBorder="1" applyAlignment="1">
      <alignment horizontal="center"/>
    </xf>
    <xf numFmtId="0" fontId="29" fillId="11" borderId="0" xfId="0" applyFont="1" applyFill="1" applyBorder="1" applyAlignment="1">
      <alignment horizontal="center"/>
    </xf>
    <xf numFmtId="1" fontId="29" fillId="11" borderId="0" xfId="0" applyNumberFormat="1" applyFont="1" applyFill="1" applyBorder="1"/>
    <xf numFmtId="0" fontId="29" fillId="11" borderId="0" xfId="0" applyFont="1" applyFill="1" applyBorder="1"/>
    <xf numFmtId="0" fontId="29" fillId="11" borderId="0" xfId="0" applyFont="1" applyFill="1" applyBorder="1" applyAlignment="1"/>
    <xf numFmtId="0" fontId="2" fillId="28" borderId="4" xfId="0" applyFont="1" applyFill="1" applyBorder="1" applyAlignment="1">
      <alignment horizontal="center" vertical="center"/>
    </xf>
    <xf numFmtId="164" fontId="15" fillId="28" borderId="4" xfId="0" applyNumberFormat="1" applyFont="1" applyFill="1" applyBorder="1" applyAlignment="1">
      <alignment horizontal="center" vertical="center"/>
    </xf>
    <xf numFmtId="0" fontId="14" fillId="28" borderId="4" xfId="0" applyFont="1" applyFill="1" applyBorder="1" applyAlignment="1">
      <alignment horizontal="center" vertical="center" textRotation="90"/>
    </xf>
    <xf numFmtId="0" fontId="2" fillId="28" borderId="2" xfId="0" applyFont="1" applyFill="1" applyBorder="1" applyAlignment="1">
      <alignment horizontal="center" vertical="center"/>
    </xf>
    <xf numFmtId="49" fontId="6" fillId="11" borderId="0" xfId="0" applyNumberFormat="1" applyFont="1" applyFill="1" applyBorder="1" applyAlignment="1">
      <alignment horizontal="center" vertical="center"/>
    </xf>
    <xf numFmtId="1" fontId="11" fillId="26" borderId="0" xfId="0" applyNumberFormat="1" applyFont="1" applyFill="1" applyBorder="1" applyAlignment="1">
      <alignment horizontal="center"/>
    </xf>
    <xf numFmtId="0" fontId="26" fillId="11" borderId="0" xfId="0" applyFont="1" applyFill="1" applyBorder="1" applyAlignment="1">
      <alignment horizontal="center" textRotation="90"/>
    </xf>
    <xf numFmtId="0" fontId="3" fillId="22" borderId="0" xfId="0" applyFont="1" applyFill="1" applyBorder="1" applyAlignment="1">
      <alignment vertical="center"/>
    </xf>
    <xf numFmtId="0" fontId="2" fillId="26" borderId="0" xfId="0" applyFont="1" applyFill="1" applyBorder="1" applyAlignment="1">
      <alignment vertical="center"/>
    </xf>
    <xf numFmtId="0" fontId="38" fillId="15" borderId="0" xfId="0" applyFont="1" applyFill="1" applyBorder="1" applyAlignment="1"/>
    <xf numFmtId="1" fontId="39" fillId="11" borderId="0" xfId="0" applyNumberFormat="1" applyFont="1" applyFill="1" applyBorder="1" applyAlignment="1">
      <alignment horizontal="center" vertical="center"/>
    </xf>
    <xf numFmtId="0" fontId="42" fillId="11" borderId="0" xfId="0" applyFont="1" applyFill="1" applyBorder="1" applyAlignment="1">
      <alignment horizontal="center" textRotation="90"/>
    </xf>
    <xf numFmtId="0" fontId="2" fillId="22" borderId="0" xfId="0" applyFont="1" applyFill="1" applyBorder="1" applyAlignment="1">
      <alignment horizontal="center" vertical="center"/>
    </xf>
    <xf numFmtId="0" fontId="26" fillId="23" borderId="4" xfId="0" applyFont="1" applyFill="1" applyBorder="1" applyAlignment="1">
      <alignment horizontal="center" textRotation="90"/>
    </xf>
    <xf numFmtId="0" fontId="6" fillId="10" borderId="0" xfId="0" applyNumberFormat="1" applyFont="1" applyFill="1" applyBorder="1" applyAlignment="1">
      <alignment horizontal="center" vertical="center"/>
    </xf>
    <xf numFmtId="49" fontId="2" fillId="23" borderId="4" xfId="0" applyNumberFormat="1" applyFont="1" applyFill="1" applyBorder="1" applyAlignment="1">
      <alignment horizontal="center" vertical="center"/>
    </xf>
    <xf numFmtId="0" fontId="34" fillId="23" borderId="4" xfId="0" applyFont="1" applyFill="1" applyBorder="1" applyAlignment="1">
      <alignment horizontal="center" textRotation="90"/>
    </xf>
    <xf numFmtId="0" fontId="3" fillId="24" borderId="2" xfId="0" applyFont="1" applyFill="1" applyBorder="1" applyAlignment="1">
      <alignment horizontal="center" vertical="center"/>
    </xf>
    <xf numFmtId="0" fontId="3" fillId="24" borderId="5" xfId="0" applyFont="1" applyFill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  <xf numFmtId="164" fontId="15" fillId="12" borderId="4" xfId="0" applyNumberFormat="1" applyFont="1" applyFill="1" applyBorder="1" applyAlignment="1">
      <alignment horizontal="center" vertical="center"/>
    </xf>
    <xf numFmtId="164" fontId="15" fillId="17" borderId="4" xfId="0" applyNumberFormat="1" applyFont="1" applyFill="1" applyBorder="1" applyAlignment="1">
      <alignment horizontal="center" vertical="center"/>
    </xf>
    <xf numFmtId="164" fontId="15" fillId="11" borderId="4" xfId="0" applyNumberFormat="1" applyFont="1" applyFill="1" applyBorder="1" applyAlignment="1">
      <alignment horizontal="center" vertical="center"/>
    </xf>
    <xf numFmtId="164" fontId="15" fillId="12" borderId="3" xfId="0" applyNumberFormat="1" applyFont="1" applyFill="1" applyBorder="1" applyAlignment="1">
      <alignment horizontal="center" vertical="center"/>
    </xf>
    <xf numFmtId="164" fontId="2" fillId="16" borderId="3" xfId="0" applyNumberFormat="1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center" vertical="center"/>
    </xf>
    <xf numFmtId="164" fontId="17" fillId="0" borderId="4" xfId="0" applyNumberFormat="1" applyFont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/>
    </xf>
    <xf numFmtId="164" fontId="13" fillId="6" borderId="4" xfId="0" applyNumberFormat="1" applyFont="1" applyFill="1" applyBorder="1" applyAlignment="1">
      <alignment horizontal="center"/>
    </xf>
    <xf numFmtId="164" fontId="13" fillId="6" borderId="3" xfId="0" applyNumberFormat="1" applyFont="1" applyFill="1" applyBorder="1" applyAlignment="1">
      <alignment horizontal="center"/>
    </xf>
    <xf numFmtId="164" fontId="26" fillId="0" borderId="4" xfId="0" applyNumberFormat="1" applyFont="1" applyBorder="1" applyAlignment="1">
      <alignment horizontal="center" textRotation="90"/>
    </xf>
    <xf numFmtId="164" fontId="8" fillId="15" borderId="3" xfId="0" applyNumberFormat="1" applyFont="1" applyFill="1" applyBorder="1" applyAlignment="1">
      <alignment horizontal="center"/>
    </xf>
    <xf numFmtId="164" fontId="8" fillId="16" borderId="3" xfId="0" applyNumberFormat="1" applyFont="1" applyFill="1" applyBorder="1" applyAlignment="1">
      <alignment horizontal="center"/>
    </xf>
    <xf numFmtId="164" fontId="16" fillId="14" borderId="4" xfId="0" applyNumberFormat="1" applyFont="1" applyFill="1" applyBorder="1" applyAlignment="1">
      <alignment horizontal="center" vertical="center"/>
    </xf>
    <xf numFmtId="164" fontId="15" fillId="6" borderId="4" xfId="0" applyNumberFormat="1" applyFont="1" applyFill="1" applyBorder="1" applyAlignment="1">
      <alignment horizontal="center" vertical="center"/>
    </xf>
    <xf numFmtId="164" fontId="2" fillId="15" borderId="4" xfId="0" applyNumberFormat="1" applyFont="1" applyFill="1" applyBorder="1" applyAlignment="1">
      <alignment horizontal="center"/>
    </xf>
    <xf numFmtId="164" fontId="2" fillId="18" borderId="4" xfId="0" applyNumberFormat="1" applyFont="1" applyFill="1" applyBorder="1" applyAlignment="1">
      <alignment horizontal="center"/>
    </xf>
    <xf numFmtId="164" fontId="6" fillId="11" borderId="4" xfId="0" applyNumberFormat="1" applyFont="1" applyFill="1" applyBorder="1" applyAlignment="1">
      <alignment horizontal="center" vertical="center"/>
    </xf>
    <xf numFmtId="164" fontId="6" fillId="20" borderId="4" xfId="0" applyNumberFormat="1" applyFont="1" applyFill="1" applyBorder="1" applyAlignment="1">
      <alignment horizontal="center" vertical="center"/>
    </xf>
    <xf numFmtId="164" fontId="13" fillId="11" borderId="4" xfId="0" applyNumberFormat="1" applyFont="1" applyFill="1" applyBorder="1" applyAlignment="1">
      <alignment horizontal="center"/>
    </xf>
    <xf numFmtId="164" fontId="13" fillId="21" borderId="4" xfId="0" applyNumberFormat="1" applyFont="1" applyFill="1" applyBorder="1" applyAlignment="1">
      <alignment horizontal="center"/>
    </xf>
    <xf numFmtId="164" fontId="33" fillId="17" borderId="4" xfId="0" applyNumberFormat="1" applyFont="1" applyFill="1" applyBorder="1" applyAlignment="1">
      <alignment horizontal="center" vertical="center"/>
    </xf>
    <xf numFmtId="164" fontId="13" fillId="28" borderId="4" xfId="0" applyNumberFormat="1" applyFont="1" applyFill="1" applyBorder="1" applyAlignment="1">
      <alignment horizontal="center"/>
    </xf>
    <xf numFmtId="164" fontId="2" fillId="27" borderId="4" xfId="0" applyNumberFormat="1" applyFont="1" applyFill="1" applyBorder="1" applyAlignment="1">
      <alignment horizontal="center" vertical="center"/>
    </xf>
    <xf numFmtId="164" fontId="43" fillId="25" borderId="4" xfId="0" applyNumberFormat="1" applyFont="1" applyFill="1" applyBorder="1" applyAlignment="1">
      <alignment horizontal="center"/>
    </xf>
    <xf numFmtId="164" fontId="33" fillId="23" borderId="4" xfId="0" applyNumberFormat="1" applyFont="1" applyFill="1" applyBorder="1" applyAlignment="1">
      <alignment horizontal="center" vertical="center"/>
    </xf>
    <xf numFmtId="164" fontId="2" fillId="16" borderId="4" xfId="0" applyNumberFormat="1" applyFont="1" applyFill="1" applyBorder="1" applyAlignment="1">
      <alignment horizontal="center"/>
    </xf>
    <xf numFmtId="0" fontId="22" fillId="0" borderId="14" xfId="0" applyFont="1" applyBorder="1" applyAlignment="1">
      <alignment horizontal="justify" vertical="center"/>
    </xf>
    <xf numFmtId="49" fontId="6" fillId="4" borderId="4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49" fontId="5" fillId="7" borderId="4" xfId="0" applyNumberFormat="1" applyFont="1" applyFill="1" applyBorder="1" applyAlignment="1">
      <alignment horizontal="center"/>
    </xf>
    <xf numFmtId="49" fontId="6" fillId="10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6" fillId="5" borderId="4" xfId="0" applyNumberFormat="1" applyFont="1" applyFill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/>
    <xf numFmtId="49" fontId="6" fillId="8" borderId="4" xfId="0" applyNumberFormat="1" applyFont="1" applyFill="1" applyBorder="1"/>
    <xf numFmtId="49" fontId="2" fillId="15" borderId="3" xfId="0" applyNumberFormat="1" applyFont="1" applyFill="1" applyBorder="1" applyAlignment="1">
      <alignment horizontal="center"/>
    </xf>
    <xf numFmtId="49" fontId="2" fillId="16" borderId="3" xfId="0" applyNumberFormat="1" applyFont="1" applyFill="1" applyBorder="1" applyAlignment="1">
      <alignment horizontal="center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49" fontId="37" fillId="23" borderId="4" xfId="0" applyNumberFormat="1" applyFont="1" applyFill="1" applyBorder="1" applyAlignment="1">
      <alignment horizontal="center"/>
    </xf>
    <xf numFmtId="49" fontId="35" fillId="23" borderId="4" xfId="0" applyNumberFormat="1" applyFont="1" applyFill="1" applyBorder="1" applyAlignment="1">
      <alignment horizontal="center"/>
    </xf>
    <xf numFmtId="0" fontId="2" fillId="29" borderId="4" xfId="0" applyFont="1" applyFill="1" applyBorder="1" applyAlignment="1">
      <alignment horizontal="center"/>
    </xf>
    <xf numFmtId="0" fontId="14" fillId="11" borderId="3" xfId="0" applyFont="1" applyFill="1" applyBorder="1" applyAlignment="1">
      <alignment horizontal="center" textRotation="90"/>
    </xf>
    <xf numFmtId="164" fontId="6" fillId="10" borderId="3" xfId="0" applyNumberFormat="1" applyFont="1" applyFill="1" applyBorder="1" applyAlignment="1">
      <alignment horizontal="center" vertical="center"/>
    </xf>
    <xf numFmtId="164" fontId="13" fillId="13" borderId="3" xfId="0" applyNumberFormat="1" applyFont="1" applyFill="1" applyBorder="1" applyAlignment="1">
      <alignment horizontal="center"/>
    </xf>
    <xf numFmtId="164" fontId="15" fillId="11" borderId="3" xfId="0" applyNumberFormat="1" applyFont="1" applyFill="1" applyBorder="1" applyAlignment="1">
      <alignment horizontal="center" vertical="center"/>
    </xf>
    <xf numFmtId="164" fontId="6" fillId="10" borderId="4" xfId="0" applyNumberFormat="1" applyFont="1" applyFill="1" applyBorder="1" applyAlignment="1">
      <alignment horizontal="center" vertical="center"/>
    </xf>
    <xf numFmtId="164" fontId="13" fillId="13" borderId="4" xfId="0" applyNumberFormat="1" applyFont="1" applyFill="1" applyBorder="1" applyAlignment="1">
      <alignment horizontal="center"/>
    </xf>
    <xf numFmtId="0" fontId="46" fillId="13" borderId="45" xfId="0" applyFont="1" applyFill="1" applyBorder="1" applyAlignment="1">
      <alignment horizontal="center"/>
    </xf>
    <xf numFmtId="0" fontId="47" fillId="15" borderId="45" xfId="0" applyFont="1" applyFill="1" applyBorder="1" applyAlignment="1">
      <alignment horizontal="center"/>
    </xf>
    <xf numFmtId="0" fontId="45" fillId="11" borderId="45" xfId="0" applyFont="1" applyFill="1" applyBorder="1" applyAlignment="1">
      <alignment horizontal="center"/>
    </xf>
    <xf numFmtId="164" fontId="46" fillId="10" borderId="45" xfId="0" applyNumberFormat="1" applyFont="1" applyFill="1" applyBorder="1" applyAlignment="1">
      <alignment horizontal="center" vertical="center"/>
    </xf>
    <xf numFmtId="164" fontId="45" fillId="11" borderId="45" xfId="0" applyNumberFormat="1" applyFont="1" applyFill="1" applyBorder="1" applyAlignment="1">
      <alignment horizontal="center"/>
    </xf>
    <xf numFmtId="164" fontId="48" fillId="13" borderId="45" xfId="0" applyNumberFormat="1" applyFont="1" applyFill="1" applyBorder="1" applyAlignment="1">
      <alignment horizontal="center"/>
    </xf>
    <xf numFmtId="164" fontId="49" fillId="11" borderId="45" xfId="0" applyNumberFormat="1" applyFont="1" applyFill="1" applyBorder="1" applyAlignment="1">
      <alignment horizontal="center" vertical="center"/>
    </xf>
    <xf numFmtId="0" fontId="50" fillId="11" borderId="45" xfId="0" applyFont="1" applyFill="1" applyBorder="1" applyAlignment="1">
      <alignment horizontal="center" textRotation="90"/>
    </xf>
    <xf numFmtId="0" fontId="22" fillId="0" borderId="17" xfId="0" applyFont="1" applyBorder="1" applyAlignment="1">
      <alignment horizontal="distributed" vertical="distributed"/>
    </xf>
    <xf numFmtId="0" fontId="22" fillId="0" borderId="4" xfId="0" applyFont="1" applyBorder="1"/>
    <xf numFmtId="0" fontId="23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distributed" vertical="distributed"/>
    </xf>
    <xf numFmtId="0" fontId="24" fillId="0" borderId="4" xfId="0" applyFont="1" applyBorder="1"/>
    <xf numFmtId="0" fontId="12" fillId="0" borderId="29" xfId="0" applyFont="1" applyBorder="1" applyAlignment="1">
      <alignment horizontal="center" vertical="center" wrapText="1"/>
    </xf>
    <xf numFmtId="0" fontId="12" fillId="0" borderId="29" xfId="0" applyFont="1" applyBorder="1" applyAlignment="1">
      <alignment vertical="center" textRotation="90" wrapText="1"/>
    </xf>
    <xf numFmtId="0" fontId="23" fillId="0" borderId="29" xfId="0" applyFont="1" applyBorder="1" applyAlignment="1">
      <alignment horizontal="center" vertical="center" wrapText="1"/>
    </xf>
    <xf numFmtId="0" fontId="0" fillId="0" borderId="29" xfId="0" applyBorder="1"/>
    <xf numFmtId="164" fontId="23" fillId="0" borderId="4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vertical="center"/>
    </xf>
    <xf numFmtId="0" fontId="22" fillId="0" borderId="3" xfId="0" applyFont="1" applyBorder="1" applyAlignment="1">
      <alignment horizontal="distributed" vertical="distributed"/>
    </xf>
    <xf numFmtId="0" fontId="22" fillId="0" borderId="3" xfId="0" applyFont="1" applyBorder="1" applyAlignment="1">
      <alignment horizontal="justify" vertical="center"/>
    </xf>
    <xf numFmtId="0" fontId="23" fillId="0" borderId="8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top"/>
    </xf>
    <xf numFmtId="0" fontId="22" fillId="0" borderId="4" xfId="0" applyFont="1" applyBorder="1" applyAlignment="1">
      <alignment vertical="distributed"/>
    </xf>
    <xf numFmtId="0" fontId="22" fillId="0" borderId="0" xfId="0" applyFont="1" applyBorder="1" applyAlignment="1">
      <alignment horizontal="justify" vertical="center"/>
    </xf>
    <xf numFmtId="0" fontId="28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distributed"/>
    </xf>
    <xf numFmtId="0" fontId="30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/>
    </xf>
    <xf numFmtId="0" fontId="22" fillId="0" borderId="4" xfId="0" applyFont="1" applyBorder="1" applyAlignment="1">
      <alignment horizontal="center" vertical="top"/>
    </xf>
    <xf numFmtId="0" fontId="22" fillId="0" borderId="4" xfId="0" applyFont="1" applyBorder="1" applyAlignment="1">
      <alignment horizontal="justify" vertical="distributed"/>
    </xf>
    <xf numFmtId="0" fontId="7" fillId="0" borderId="4" xfId="0" applyFont="1" applyBorder="1"/>
    <xf numFmtId="0" fontId="28" fillId="0" borderId="4" xfId="0" applyFont="1" applyBorder="1" applyAlignment="1">
      <alignment horizontal="left" vertical="center"/>
    </xf>
    <xf numFmtId="0" fontId="23" fillId="0" borderId="4" xfId="0" applyFont="1" applyBorder="1" applyAlignment="1">
      <alignment horizontal="center" wrapText="1"/>
    </xf>
    <xf numFmtId="0" fontId="32" fillId="0" borderId="4" xfId="0" applyFont="1" applyBorder="1"/>
    <xf numFmtId="0" fontId="0" fillId="0" borderId="4" xfId="0" applyBorder="1"/>
    <xf numFmtId="0" fontId="31" fillId="0" borderId="4" xfId="0" applyFont="1" applyBorder="1"/>
    <xf numFmtId="1" fontId="23" fillId="0" borderId="4" xfId="0" applyNumberFormat="1" applyFont="1" applyBorder="1" applyAlignment="1">
      <alignment horizontal="center" vertical="center" wrapText="1"/>
    </xf>
    <xf numFmtId="0" fontId="29" fillId="0" borderId="4" xfId="0" applyFont="1" applyBorder="1" applyAlignment="1">
      <alignment vertical="distributed"/>
    </xf>
    <xf numFmtId="0" fontId="25" fillId="0" borderId="4" xfId="0" applyFont="1" applyBorder="1" applyAlignment="1">
      <alignment vertical="distributed"/>
    </xf>
    <xf numFmtId="0" fontId="25" fillId="0" borderId="4" xfId="0" applyFont="1" applyBorder="1" applyAlignment="1">
      <alignment horizontal="justify" vertical="center"/>
    </xf>
    <xf numFmtId="0" fontId="23" fillId="0" borderId="38" xfId="0" applyFont="1" applyBorder="1" applyAlignment="1">
      <alignment horizontal="center" vertical="center" wrapText="1"/>
    </xf>
    <xf numFmtId="0" fontId="25" fillId="0" borderId="26" xfId="0" applyFont="1" applyBorder="1" applyAlignment="1">
      <alignment vertical="distributed"/>
    </xf>
    <xf numFmtId="0" fontId="0" fillId="0" borderId="40" xfId="0" applyBorder="1"/>
    <xf numFmtId="0" fontId="25" fillId="0" borderId="47" xfId="0" applyFont="1" applyBorder="1" applyAlignment="1">
      <alignment vertical="distributed"/>
    </xf>
    <xf numFmtId="0" fontId="23" fillId="0" borderId="3" xfId="0" applyFont="1" applyBorder="1" applyAlignment="1">
      <alignment horizontal="center" vertical="center" wrapText="1"/>
    </xf>
    <xf numFmtId="49" fontId="23" fillId="0" borderId="4" xfId="0" applyNumberFormat="1" applyFont="1" applyBorder="1" applyAlignment="1">
      <alignment horizontal="center" vertical="center" wrapText="1"/>
    </xf>
    <xf numFmtId="0" fontId="22" fillId="0" borderId="3" xfId="0" applyFont="1" applyBorder="1"/>
    <xf numFmtId="0" fontId="24" fillId="0" borderId="3" xfId="0" applyFont="1" applyBorder="1"/>
    <xf numFmtId="0" fontId="7" fillId="0" borderId="3" xfId="0" applyFont="1" applyBorder="1"/>
    <xf numFmtId="0" fontId="2" fillId="2" borderId="2" xfId="0" applyFont="1" applyFill="1" applyBorder="1" applyAlignment="1">
      <alignment horizontal="center" vertical="center"/>
    </xf>
    <xf numFmtId="164" fontId="6" fillId="11" borderId="4" xfId="0" applyNumberFormat="1" applyFont="1" applyFill="1" applyBorder="1" applyAlignment="1">
      <alignment horizontal="center"/>
    </xf>
    <xf numFmtId="0" fontId="51" fillId="0" borderId="0" xfId="0" applyFont="1"/>
    <xf numFmtId="1" fontId="2" fillId="4" borderId="4" xfId="0" applyNumberFormat="1" applyFont="1" applyFill="1" applyBorder="1" applyAlignment="1">
      <alignment horizontal="center" vertical="center"/>
    </xf>
    <xf numFmtId="1" fontId="2" fillId="4" borderId="3" xfId="0" applyNumberFormat="1" applyFont="1" applyFill="1" applyBorder="1" applyAlignment="1">
      <alignment horizontal="center" vertical="center"/>
    </xf>
    <xf numFmtId="1" fontId="2" fillId="10" borderId="3" xfId="0" applyNumberFormat="1" applyFont="1" applyFill="1" applyBorder="1" applyAlignment="1">
      <alignment horizontal="center" vertical="center"/>
    </xf>
    <xf numFmtId="1" fontId="2" fillId="5" borderId="3" xfId="0" applyNumberFormat="1" applyFont="1" applyFill="1" applyBorder="1" applyAlignment="1">
      <alignment horizontal="center" vertical="center"/>
    </xf>
    <xf numFmtId="1" fontId="18" fillId="6" borderId="4" xfId="0" applyNumberFormat="1" applyFont="1" applyFill="1" applyBorder="1"/>
    <xf numFmtId="1" fontId="18" fillId="0" borderId="4" xfId="0" applyNumberFormat="1" applyFont="1" applyBorder="1"/>
    <xf numFmtId="1" fontId="18" fillId="4" borderId="3" xfId="0" applyNumberFormat="1" applyFont="1" applyFill="1" applyBorder="1"/>
    <xf numFmtId="1" fontId="18" fillId="7" borderId="4" xfId="0" applyNumberFormat="1" applyFont="1" applyFill="1" applyBorder="1" applyAlignment="1">
      <alignment horizontal="center"/>
    </xf>
    <xf numFmtId="1" fontId="2" fillId="10" borderId="4" xfId="0" applyNumberFormat="1" applyFont="1" applyFill="1" applyBorder="1" applyAlignment="1">
      <alignment horizontal="center" vertical="center"/>
    </xf>
    <xf numFmtId="1" fontId="2" fillId="5" borderId="4" xfId="0" applyNumberFormat="1" applyFont="1" applyFill="1" applyBorder="1" applyAlignment="1">
      <alignment horizontal="center" vertical="center"/>
    </xf>
    <xf numFmtId="1" fontId="2" fillId="0" borderId="4" xfId="0" applyNumberFormat="1" applyFont="1" applyBorder="1"/>
    <xf numFmtId="0" fontId="2" fillId="8" borderId="4" xfId="0" applyFont="1" applyFill="1" applyBorder="1"/>
    <xf numFmtId="1" fontId="2" fillId="8" borderId="4" xfId="0" applyNumberFormat="1" applyFont="1" applyFill="1" applyBorder="1"/>
    <xf numFmtId="164" fontId="53" fillId="0" borderId="0" xfId="0" applyNumberFormat="1" applyFont="1"/>
    <xf numFmtId="1" fontId="54" fillId="30" borderId="4" xfId="0" applyNumberFormat="1" applyFont="1" applyFill="1" applyBorder="1" applyAlignment="1">
      <alignment horizontal="center"/>
    </xf>
    <xf numFmtId="164" fontId="15" fillId="23" borderId="3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 wrapText="1"/>
    </xf>
    <xf numFmtId="164" fontId="55" fillId="28" borderId="4" xfId="0" applyNumberFormat="1" applyFont="1" applyFill="1" applyBorder="1" applyAlignment="1">
      <alignment horizontal="center"/>
    </xf>
    <xf numFmtId="164" fontId="6" fillId="31" borderId="4" xfId="0" applyNumberFormat="1" applyFont="1" applyFill="1" applyBorder="1" applyAlignment="1">
      <alignment horizontal="center" vertical="center"/>
    </xf>
    <xf numFmtId="0" fontId="44" fillId="22" borderId="48" xfId="0" applyFont="1" applyFill="1" applyBorder="1" applyAlignment="1">
      <alignment vertical="center"/>
    </xf>
    <xf numFmtId="0" fontId="44" fillId="22" borderId="49" xfId="0" applyFont="1" applyFill="1" applyBorder="1" applyAlignment="1">
      <alignment vertical="center"/>
    </xf>
    <xf numFmtId="0" fontId="44" fillId="22" borderId="0" xfId="0" applyFont="1" applyFill="1" applyBorder="1" applyAlignment="1">
      <alignment vertical="center"/>
    </xf>
    <xf numFmtId="0" fontId="44" fillId="22" borderId="50" xfId="0" applyFont="1" applyFill="1" applyBorder="1" applyAlignment="1">
      <alignment vertical="center"/>
    </xf>
    <xf numFmtId="0" fontId="44" fillId="22" borderId="51" xfId="0" applyFont="1" applyFill="1" applyBorder="1" applyAlignment="1">
      <alignment vertical="center"/>
    </xf>
    <xf numFmtId="0" fontId="44" fillId="22" borderId="52" xfId="0" applyFont="1" applyFill="1" applyBorder="1" applyAlignment="1">
      <alignment vertical="center"/>
    </xf>
    <xf numFmtId="0" fontId="3" fillId="24" borderId="4" xfId="0" applyFont="1" applyFill="1" applyBorder="1" applyAlignment="1">
      <alignment vertical="center"/>
    </xf>
    <xf numFmtId="1" fontId="3" fillId="24" borderId="4" xfId="0" applyNumberFormat="1" applyFont="1" applyFill="1" applyBorder="1" applyAlignment="1">
      <alignment vertical="center"/>
    </xf>
    <xf numFmtId="0" fontId="26" fillId="11" borderId="4" xfId="0" applyFont="1" applyFill="1" applyBorder="1" applyAlignment="1">
      <alignment horizontal="center" vertical="center" textRotation="90"/>
    </xf>
    <xf numFmtId="0" fontId="26" fillId="12" borderId="4" xfId="0" applyFont="1" applyFill="1" applyBorder="1" applyAlignment="1">
      <alignment horizontal="center" vertical="center" textRotation="90"/>
    </xf>
    <xf numFmtId="164" fontId="6" fillId="0" borderId="4" xfId="0" applyNumberFormat="1" applyFont="1" applyBorder="1" applyAlignment="1" applyProtection="1">
      <alignment horizontal="center" vertical="center"/>
      <protection locked="0"/>
    </xf>
    <xf numFmtId="0" fontId="14" fillId="17" borderId="3" xfId="0" applyFont="1" applyFill="1" applyBorder="1" applyAlignment="1">
      <alignment horizontal="center" textRotation="90"/>
    </xf>
    <xf numFmtId="164" fontId="15" fillId="17" borderId="3" xfId="0" applyNumberFormat="1" applyFont="1" applyFill="1" applyBorder="1" applyAlignment="1">
      <alignment horizontal="center" vertical="center"/>
    </xf>
    <xf numFmtId="164" fontId="2" fillId="10" borderId="4" xfId="0" applyNumberFormat="1" applyFont="1" applyFill="1" applyBorder="1" applyAlignment="1">
      <alignment horizontal="center" vertical="center"/>
    </xf>
    <xf numFmtId="0" fontId="34" fillId="11" borderId="4" xfId="0" applyFont="1" applyFill="1" applyBorder="1" applyAlignment="1">
      <alignment horizontal="center" vertical="center" textRotation="90"/>
    </xf>
    <xf numFmtId="0" fontId="57" fillId="0" borderId="59" xfId="0" applyFont="1" applyBorder="1" applyAlignment="1">
      <alignment horizontal="center"/>
    </xf>
    <xf numFmtId="0" fontId="57" fillId="0" borderId="7" xfId="0" applyFont="1" applyBorder="1" applyAlignment="1">
      <alignment horizontal="center"/>
    </xf>
    <xf numFmtId="0" fontId="57" fillId="0" borderId="60" xfId="0" applyFont="1" applyBorder="1" applyAlignment="1">
      <alignment horizontal="center"/>
    </xf>
    <xf numFmtId="0" fontId="56" fillId="0" borderId="63" xfId="0" applyFont="1" applyBorder="1" applyAlignment="1">
      <alignment horizontal="center"/>
    </xf>
    <xf numFmtId="0" fontId="56" fillId="0" borderId="64" xfId="0" applyFont="1" applyBorder="1" applyAlignment="1">
      <alignment horizontal="center"/>
    </xf>
    <xf numFmtId="0" fontId="0" fillId="0" borderId="65" xfId="0" applyBorder="1" applyAlignment="1"/>
    <xf numFmtId="0" fontId="0" fillId="0" borderId="66" xfId="0" applyBorder="1"/>
    <xf numFmtId="0" fontId="0" fillId="0" borderId="67" xfId="0" applyBorder="1"/>
    <xf numFmtId="0" fontId="0" fillId="0" borderId="68" xfId="0" applyBorder="1"/>
    <xf numFmtId="0" fontId="0" fillId="0" borderId="57" xfId="0" applyBorder="1"/>
    <xf numFmtId="0" fontId="0" fillId="0" borderId="64" xfId="0" applyBorder="1"/>
    <xf numFmtId="0" fontId="56" fillId="0" borderId="70" xfId="0" applyFont="1" applyBorder="1" applyAlignment="1">
      <alignment horizontal="center"/>
    </xf>
    <xf numFmtId="0" fontId="56" fillId="0" borderId="71" xfId="0" applyFont="1" applyBorder="1" applyAlignment="1">
      <alignment horizontal="center"/>
    </xf>
    <xf numFmtId="0" fontId="0" fillId="0" borderId="9" xfId="0" applyBorder="1" applyAlignment="1"/>
    <xf numFmtId="0" fontId="0" fillId="0" borderId="72" xfId="0" applyBorder="1"/>
    <xf numFmtId="0" fontId="0" fillId="0" borderId="62" xfId="0" applyBorder="1"/>
    <xf numFmtId="0" fontId="0" fillId="0" borderId="54" xfId="0" applyBorder="1"/>
    <xf numFmtId="0" fontId="0" fillId="0" borderId="71" xfId="0" applyBorder="1"/>
    <xf numFmtId="0" fontId="0" fillId="0" borderId="73" xfId="0" applyBorder="1"/>
    <xf numFmtId="0" fontId="56" fillId="0" borderId="76" xfId="0" applyFont="1" applyBorder="1" applyAlignment="1">
      <alignment horizontal="center"/>
    </xf>
    <xf numFmtId="0" fontId="56" fillId="0" borderId="77" xfId="0" applyFont="1" applyBorder="1" applyAlignment="1">
      <alignment horizontal="center"/>
    </xf>
    <xf numFmtId="0" fontId="0" fillId="0" borderId="78" xfId="0" applyBorder="1" applyAlignment="1"/>
    <xf numFmtId="0" fontId="0" fillId="0" borderId="79" xfId="0" applyBorder="1"/>
    <xf numFmtId="0" fontId="0" fillId="0" borderId="80" xfId="0" applyBorder="1"/>
    <xf numFmtId="0" fontId="0" fillId="0" borderId="75" xfId="0" applyBorder="1"/>
    <xf numFmtId="0" fontId="0" fillId="0" borderId="77" xfId="0" applyBorder="1"/>
    <xf numFmtId="0" fontId="0" fillId="0" borderId="81" xfId="0" applyBorder="1"/>
    <xf numFmtId="0" fontId="0" fillId="0" borderId="21" xfId="0" applyBorder="1"/>
    <xf numFmtId="0" fontId="12" fillId="0" borderId="1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0" fillId="0" borderId="2" xfId="0" applyBorder="1"/>
    <xf numFmtId="0" fontId="0" fillId="0" borderId="9" xfId="0" applyBorder="1"/>
    <xf numFmtId="0" fontId="0" fillId="0" borderId="6" xfId="0" applyBorder="1"/>
    <xf numFmtId="0" fontId="0" fillId="0" borderId="42" xfId="0" applyBorder="1"/>
    <xf numFmtId="0" fontId="0" fillId="0" borderId="7" xfId="0" applyBorder="1"/>
    <xf numFmtId="0" fontId="0" fillId="0" borderId="5" xfId="0" applyBorder="1"/>
    <xf numFmtId="0" fontId="0" fillId="0" borderId="1" xfId="0" applyBorder="1"/>
    <xf numFmtId="0" fontId="22" fillId="0" borderId="8" xfId="0" applyFont="1" applyBorder="1"/>
    <xf numFmtId="0" fontId="12" fillId="0" borderId="0" xfId="0" applyFont="1" applyBorder="1" applyAlignment="1">
      <alignment horizontal="center" vertical="center" wrapText="1"/>
    </xf>
    <xf numFmtId="0" fontId="7" fillId="0" borderId="2" xfId="0" applyFont="1" applyBorder="1"/>
    <xf numFmtId="0" fontId="23" fillId="0" borderId="2" xfId="0" applyFont="1" applyBorder="1" applyAlignment="1">
      <alignment horizontal="center" vertical="center" wrapText="1"/>
    </xf>
    <xf numFmtId="0" fontId="7" fillId="0" borderId="10" xfId="0" applyFont="1" applyBorder="1"/>
    <xf numFmtId="0" fontId="7" fillId="0" borderId="13" xfId="0" applyFont="1" applyBorder="1"/>
    <xf numFmtId="0" fontId="23" fillId="0" borderId="42" xfId="0" applyFont="1" applyBorder="1" applyAlignment="1">
      <alignment horizontal="center" vertical="center" wrapText="1"/>
    </xf>
    <xf numFmtId="0" fontId="32" fillId="0" borderId="2" xfId="0" applyFont="1" applyBorder="1"/>
    <xf numFmtId="0" fontId="32" fillId="0" borderId="10" xfId="0" applyFont="1" applyBorder="1"/>
    <xf numFmtId="0" fontId="0" fillId="0" borderId="10" xfId="0" applyBorder="1"/>
    <xf numFmtId="0" fontId="29" fillId="0" borderId="40" xfId="0" applyFont="1" applyBorder="1" applyAlignment="1">
      <alignment horizontal="center" vertical="center" wrapText="1"/>
    </xf>
    <xf numFmtId="0" fontId="32" fillId="0" borderId="14" xfId="0" applyFont="1" applyBorder="1" applyAlignment="1">
      <alignment wrapText="1"/>
    </xf>
    <xf numFmtId="0" fontId="32" fillId="0" borderId="0" xfId="0" applyFont="1" applyAlignment="1">
      <alignment wrapText="1"/>
    </xf>
    <xf numFmtId="0" fontId="32" fillId="0" borderId="40" xfId="0" applyFont="1" applyBorder="1" applyAlignment="1">
      <alignment wrapText="1"/>
    </xf>
    <xf numFmtId="0" fontId="29" fillId="0" borderId="4" xfId="0" applyFont="1" applyBorder="1" applyAlignment="1">
      <alignment wrapText="1"/>
    </xf>
    <xf numFmtId="0" fontId="29" fillId="0" borderId="14" xfId="0" applyFont="1" applyBorder="1" applyAlignment="1">
      <alignment wrapText="1"/>
    </xf>
    <xf numFmtId="0" fontId="24" fillId="0" borderId="2" xfId="0" applyFont="1" applyBorder="1"/>
    <xf numFmtId="0" fontId="24" fillId="0" borderId="12" xfId="0" applyFont="1" applyBorder="1"/>
    <xf numFmtId="0" fontId="29" fillId="0" borderId="4" xfId="0" applyFont="1" applyBorder="1"/>
    <xf numFmtId="0" fontId="29" fillId="0" borderId="0" xfId="0" applyFont="1"/>
    <xf numFmtId="0" fontId="29" fillId="0" borderId="14" xfId="0" applyFont="1" applyBorder="1"/>
    <xf numFmtId="0" fontId="29" fillId="0" borderId="4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2" fillId="0" borderId="38" xfId="0" applyFont="1" applyBorder="1"/>
    <xf numFmtId="0" fontId="24" fillId="0" borderId="15" xfId="0" applyFont="1" applyBorder="1" applyAlignment="1">
      <alignment vertical="center"/>
    </xf>
    <xf numFmtId="0" fontId="0" fillId="0" borderId="14" xfId="0" applyBorder="1" applyAlignment="1"/>
    <xf numFmtId="0" fontId="23" fillId="11" borderId="14" xfId="0" applyFont="1" applyFill="1" applyBorder="1" applyAlignment="1">
      <alignment horizontal="center" vertical="center" wrapText="1"/>
    </xf>
    <xf numFmtId="0" fontId="22" fillId="0" borderId="2" xfId="0" applyFont="1" applyBorder="1"/>
    <xf numFmtId="2" fontId="23" fillId="0" borderId="14" xfId="0" applyNumberFormat="1" applyFont="1" applyBorder="1" applyAlignment="1">
      <alignment horizontal="center" vertical="center" wrapText="1"/>
    </xf>
    <xf numFmtId="164" fontId="30" fillId="0" borderId="14" xfId="0" applyNumberFormat="1" applyFont="1" applyBorder="1" applyAlignment="1">
      <alignment horizontal="center" vertical="center" wrapText="1"/>
    </xf>
    <xf numFmtId="164" fontId="23" fillId="17" borderId="14" xfId="0" applyNumberFormat="1" applyFont="1" applyFill="1" applyBorder="1" applyAlignment="1">
      <alignment horizontal="center" vertical="center" wrapText="1"/>
    </xf>
    <xf numFmtId="1" fontId="2" fillId="11" borderId="4" xfId="0" applyNumberFormat="1" applyFont="1" applyFill="1" applyBorder="1" applyAlignment="1">
      <alignment horizontal="center" vertical="center"/>
    </xf>
    <xf numFmtId="2" fontId="23" fillId="23" borderId="14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0" fontId="59" fillId="0" borderId="0" xfId="0" applyFont="1"/>
    <xf numFmtId="0" fontId="0" fillId="0" borderId="0" xfId="0" applyFill="1" applyBorder="1"/>
    <xf numFmtId="0" fontId="22" fillId="0" borderId="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wrapText="1"/>
    </xf>
    <xf numFmtId="164" fontId="23" fillId="0" borderId="13" xfId="0" applyNumberFormat="1" applyFont="1" applyBorder="1" applyAlignment="1">
      <alignment horizontal="center" wrapText="1"/>
    </xf>
    <xf numFmtId="164" fontId="30" fillId="0" borderId="10" xfId="0" applyNumberFormat="1" applyFont="1" applyBorder="1" applyAlignment="1">
      <alignment horizontal="center" wrapText="1"/>
    </xf>
    <xf numFmtId="164" fontId="23" fillId="0" borderId="17" xfId="0" applyNumberFormat="1" applyFont="1" applyBorder="1" applyAlignment="1">
      <alignment horizontal="center" vertical="center" wrapText="1"/>
    </xf>
    <xf numFmtId="164" fontId="23" fillId="0" borderId="14" xfId="0" applyNumberFormat="1" applyFont="1" applyFill="1" applyBorder="1" applyAlignment="1">
      <alignment horizontal="center" vertical="center" wrapText="1"/>
    </xf>
    <xf numFmtId="164" fontId="12" fillId="0" borderId="14" xfId="0" applyNumberFormat="1" applyFont="1" applyBorder="1" applyAlignment="1">
      <alignment horizontal="center" vertical="center" wrapText="1"/>
    </xf>
    <xf numFmtId="164" fontId="23" fillId="17" borderId="17" xfId="0" applyNumberFormat="1" applyFont="1" applyFill="1" applyBorder="1" applyAlignment="1">
      <alignment horizontal="center" vertical="center" wrapText="1"/>
    </xf>
    <xf numFmtId="164" fontId="23" fillId="11" borderId="14" xfId="0" applyNumberFormat="1" applyFont="1" applyFill="1" applyBorder="1" applyAlignment="1">
      <alignment horizontal="center" vertical="center" wrapText="1"/>
    </xf>
    <xf numFmtId="164" fontId="23" fillId="23" borderId="14" xfId="0" applyNumberFormat="1" applyFont="1" applyFill="1" applyBorder="1" applyAlignment="1">
      <alignment horizontal="center" vertical="center" wrapText="1"/>
    </xf>
    <xf numFmtId="1" fontId="3" fillId="8" borderId="4" xfId="0" applyNumberFormat="1" applyFont="1" applyFill="1" applyBorder="1" applyAlignment="1">
      <alignment horizontal="center"/>
    </xf>
    <xf numFmtId="0" fontId="45" fillId="11" borderId="4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6" fillId="23" borderId="2" xfId="0" applyFont="1" applyFill="1" applyBorder="1" applyAlignment="1">
      <alignment horizontal="center"/>
    </xf>
    <xf numFmtId="0" fontId="36" fillId="23" borderId="5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/>
    </xf>
    <xf numFmtId="0" fontId="8" fillId="9" borderId="8" xfId="0" applyFont="1" applyFill="1" applyBorder="1" applyAlignment="1">
      <alignment horizontal="center"/>
    </xf>
    <xf numFmtId="0" fontId="44" fillId="22" borderId="45" xfId="0" applyFont="1" applyFill="1" applyBorder="1" applyAlignment="1">
      <alignment horizontal="center" vertical="center"/>
    </xf>
    <xf numFmtId="0" fontId="3" fillId="24" borderId="2" xfId="0" applyFont="1" applyFill="1" applyBorder="1" applyAlignment="1">
      <alignment horizontal="center" vertical="center"/>
    </xf>
    <xf numFmtId="0" fontId="44" fillId="24" borderId="5" xfId="0" applyFont="1" applyFill="1" applyBorder="1" applyAlignment="1">
      <alignment horizontal="center" vertical="center"/>
    </xf>
    <xf numFmtId="0" fontId="29" fillId="11" borderId="42" xfId="0" applyFont="1" applyFill="1" applyBorder="1" applyAlignment="1">
      <alignment horizontal="center"/>
    </xf>
    <xf numFmtId="0" fontId="2" fillId="28" borderId="2" xfId="0" applyFont="1" applyFill="1" applyBorder="1" applyAlignment="1">
      <alignment horizontal="center" vertical="center"/>
    </xf>
    <xf numFmtId="0" fontId="2" fillId="28" borderId="5" xfId="0" applyFont="1" applyFill="1" applyBorder="1" applyAlignment="1">
      <alignment horizontal="center" vertical="center"/>
    </xf>
    <xf numFmtId="164" fontId="36" fillId="23" borderId="2" xfId="0" applyNumberFormat="1" applyFont="1" applyFill="1" applyBorder="1" applyAlignment="1">
      <alignment horizontal="center"/>
    </xf>
    <xf numFmtId="164" fontId="36" fillId="23" borderId="5" xfId="0" applyNumberFormat="1" applyFont="1" applyFill="1" applyBorder="1" applyAlignment="1">
      <alignment horizontal="center"/>
    </xf>
    <xf numFmtId="0" fontId="36" fillId="11" borderId="0" xfId="0" applyFont="1" applyFill="1" applyBorder="1" applyAlignment="1">
      <alignment horizontal="center"/>
    </xf>
    <xf numFmtId="0" fontId="36" fillId="23" borderId="2" xfId="0" applyFont="1" applyFill="1" applyBorder="1" applyAlignment="1"/>
    <xf numFmtId="0" fontId="36" fillId="23" borderId="5" xfId="0" applyFont="1" applyFill="1" applyBorder="1" applyAlignment="1"/>
    <xf numFmtId="0" fontId="29" fillId="23" borderId="2" xfId="0" applyFont="1" applyFill="1" applyBorder="1" applyAlignment="1">
      <alignment horizontal="center"/>
    </xf>
    <xf numFmtId="0" fontId="29" fillId="23" borderId="5" xfId="0" applyFont="1" applyFill="1" applyBorder="1" applyAlignment="1">
      <alignment horizontal="center"/>
    </xf>
    <xf numFmtId="0" fontId="8" fillId="9" borderId="38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2" fillId="2" borderId="3" xfId="0" applyFont="1" applyFill="1" applyBorder="1" applyAlignment="1">
      <alignment horizontal="center"/>
    </xf>
    <xf numFmtId="0" fontId="52" fillId="2" borderId="9" xfId="0" applyFont="1" applyFill="1" applyBorder="1" applyAlignment="1">
      <alignment horizontal="center"/>
    </xf>
    <xf numFmtId="0" fontId="52" fillId="2" borderId="8" xfId="0" applyFont="1" applyFill="1" applyBorder="1" applyAlignment="1">
      <alignment horizontal="center"/>
    </xf>
    <xf numFmtId="0" fontId="12" fillId="0" borderId="14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distributed" vertical="distributed"/>
    </xf>
    <xf numFmtId="0" fontId="22" fillId="0" borderId="29" xfId="0" applyFont="1" applyBorder="1" applyAlignment="1">
      <alignment horizontal="distributed" vertical="distributed"/>
    </xf>
    <xf numFmtId="0" fontId="22" fillId="0" borderId="30" xfId="0" applyFont="1" applyBorder="1" applyAlignment="1">
      <alignment horizontal="distributed" vertical="distributed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textRotation="90" wrapText="1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21" fillId="0" borderId="13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2" fillId="0" borderId="4" xfId="0" applyFont="1" applyBorder="1" applyAlignment="1">
      <alignment horizontal="distributed" vertical="distributed"/>
    </xf>
    <xf numFmtId="0" fontId="12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vertical="center"/>
    </xf>
    <xf numFmtId="0" fontId="21" fillId="0" borderId="4" xfId="0" applyFont="1" applyBorder="1" applyAlignment="1">
      <alignment horizontal="center" vertical="center"/>
    </xf>
    <xf numFmtId="0" fontId="57" fillId="0" borderId="55" xfId="0" applyFont="1" applyBorder="1" applyAlignment="1">
      <alignment horizontal="center" vertical="center" wrapText="1"/>
    </xf>
    <xf numFmtId="0" fontId="57" fillId="0" borderId="5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 wrapText="1"/>
    </xf>
    <xf numFmtId="0" fontId="58" fillId="0" borderId="61" xfId="0" applyFont="1" applyBorder="1" applyAlignment="1">
      <alignment horizontal="center" vertical="center"/>
    </xf>
    <xf numFmtId="0" fontId="58" fillId="0" borderId="69" xfId="0" applyFont="1" applyBorder="1" applyAlignment="1">
      <alignment horizontal="center" vertical="center"/>
    </xf>
    <xf numFmtId="0" fontId="58" fillId="0" borderId="7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textRotation="90"/>
    </xf>
    <xf numFmtId="0" fontId="21" fillId="0" borderId="7" xfId="0" applyFont="1" applyBorder="1" applyAlignment="1">
      <alignment horizontal="center" vertical="center" textRotation="90"/>
    </xf>
    <xf numFmtId="0" fontId="21" fillId="0" borderId="5" xfId="0" applyFont="1" applyBorder="1" applyAlignment="1">
      <alignment horizontal="center" vertical="center" textRotation="90"/>
    </xf>
    <xf numFmtId="0" fontId="57" fillId="0" borderId="54" xfId="0" applyFont="1" applyBorder="1" applyAlignment="1">
      <alignment horizontal="center" vertical="center" wrapText="1"/>
    </xf>
    <xf numFmtId="0" fontId="57" fillId="0" borderId="55" xfId="0" applyFont="1" applyBorder="1" applyAlignment="1">
      <alignment horizontal="center" vertical="center"/>
    </xf>
    <xf numFmtId="0" fontId="57" fillId="0" borderId="58" xfId="0" applyFont="1" applyBorder="1" applyAlignment="1">
      <alignment horizontal="center" vertical="center"/>
    </xf>
    <xf numFmtId="0" fontId="57" fillId="0" borderId="82" xfId="0" applyFont="1" applyBorder="1" applyAlignment="1">
      <alignment horizontal="center" vertical="center" wrapText="1"/>
    </xf>
    <xf numFmtId="0" fontId="57" fillId="0" borderId="83" xfId="0" applyFont="1" applyBorder="1" applyAlignment="1">
      <alignment horizontal="center" vertical="center" wrapText="1"/>
    </xf>
    <xf numFmtId="0" fontId="57" fillId="0" borderId="84" xfId="0" applyFont="1" applyBorder="1" applyAlignment="1">
      <alignment horizontal="center" vertical="center" wrapText="1"/>
    </xf>
    <xf numFmtId="0" fontId="57" fillId="0" borderId="53" xfId="0" applyFont="1" applyBorder="1" applyAlignment="1">
      <alignment horizontal="center" vertical="center"/>
    </xf>
    <xf numFmtId="0" fontId="57" fillId="0" borderId="56" xfId="0" applyFont="1" applyBorder="1" applyAlignment="1">
      <alignment horizontal="center" vertical="center"/>
    </xf>
    <xf numFmtId="0" fontId="12" fillId="0" borderId="14" xfId="0" applyFont="1" applyBorder="1" applyAlignment="1">
      <alignment vertical="center" textRotation="90" wrapText="1"/>
    </xf>
    <xf numFmtId="0" fontId="21" fillId="0" borderId="10" xfId="0" applyFont="1" applyBorder="1" applyAlignment="1">
      <alignment vertical="center"/>
    </xf>
    <xf numFmtId="0" fontId="22" fillId="0" borderId="10" xfId="0" applyFont="1" applyBorder="1" applyAlignment="1">
      <alignment horizontal="distributed" vertical="distributed"/>
    </xf>
    <xf numFmtId="0" fontId="22" fillId="0" borderId="19" xfId="0" applyFont="1" applyBorder="1" applyAlignment="1">
      <alignment horizontal="distributed" vertical="distributed"/>
    </xf>
    <xf numFmtId="0" fontId="22" fillId="0" borderId="10" xfId="0" applyFont="1" applyBorder="1" applyAlignment="1">
      <alignment horizontal="justify" vertical="center"/>
    </xf>
    <xf numFmtId="0" fontId="22" fillId="0" borderId="3" xfId="0" applyFont="1" applyBorder="1" applyAlignment="1">
      <alignment horizontal="justify" vertical="center"/>
    </xf>
    <xf numFmtId="0" fontId="22" fillId="0" borderId="3" xfId="0" applyFont="1" applyBorder="1" applyAlignment="1">
      <alignment horizontal="distributed" vertical="distributed"/>
    </xf>
    <xf numFmtId="0" fontId="21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justify" vertical="center"/>
    </xf>
    <xf numFmtId="0" fontId="22" fillId="0" borderId="10" xfId="0" applyFont="1" applyBorder="1" applyAlignment="1">
      <alignment horizontal="justify" vertical="distributed"/>
    </xf>
    <xf numFmtId="0" fontId="22" fillId="0" borderId="19" xfId="0" applyFont="1" applyBorder="1" applyAlignment="1">
      <alignment horizontal="justify" vertical="distributed"/>
    </xf>
    <xf numFmtId="0" fontId="22" fillId="0" borderId="13" xfId="0" applyFont="1" applyBorder="1" applyAlignment="1">
      <alignment vertical="distributed"/>
    </xf>
    <xf numFmtId="0" fontId="22" fillId="0" borderId="30" xfId="0" applyFont="1" applyBorder="1" applyAlignment="1">
      <alignment vertical="distributed"/>
    </xf>
    <xf numFmtId="0" fontId="22" fillId="0" borderId="4" xfId="0" applyFont="1" applyBorder="1" applyAlignment="1">
      <alignment vertical="distributed"/>
    </xf>
    <xf numFmtId="0" fontId="22" fillId="0" borderId="4" xfId="0" applyFont="1" applyBorder="1" applyAlignment="1">
      <alignment horizontal="justify" vertical="distributed"/>
    </xf>
    <xf numFmtId="0" fontId="22" fillId="0" borderId="10" xfId="0" applyFont="1" applyBorder="1" applyAlignment="1">
      <alignment horizontal="left" vertical="top"/>
    </xf>
    <xf numFmtId="0" fontId="22" fillId="0" borderId="16" xfId="0" applyFont="1" applyBorder="1" applyAlignment="1">
      <alignment horizontal="left" vertical="top"/>
    </xf>
    <xf numFmtId="0" fontId="22" fillId="0" borderId="19" xfId="0" applyFont="1" applyBorder="1" applyAlignment="1">
      <alignment horizontal="left" vertical="top"/>
    </xf>
    <xf numFmtId="0" fontId="22" fillId="0" borderId="4" xfId="0" applyFont="1" applyBorder="1" applyAlignment="1">
      <alignment horizontal="left" vertical="top"/>
    </xf>
    <xf numFmtId="0" fontId="22" fillId="0" borderId="32" xfId="0" applyFont="1" applyBorder="1" applyAlignment="1">
      <alignment vertical="top"/>
    </xf>
    <xf numFmtId="0" fontId="22" fillId="0" borderId="33" xfId="0" applyFont="1" applyBorder="1" applyAlignment="1">
      <alignment vertical="top"/>
    </xf>
    <xf numFmtId="0" fontId="22" fillId="0" borderId="34" xfId="0" applyFont="1" applyBorder="1" applyAlignment="1">
      <alignment vertical="top"/>
    </xf>
    <xf numFmtId="0" fontId="22" fillId="0" borderId="31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4" xfId="0" applyFont="1" applyBorder="1" applyAlignment="1">
      <alignment vertical="top"/>
    </xf>
    <xf numFmtId="0" fontId="22" fillId="0" borderId="4" xfId="0" applyFont="1" applyBorder="1" applyAlignment="1">
      <alignment horizontal="center" vertical="center"/>
    </xf>
    <xf numFmtId="0" fontId="22" fillId="0" borderId="39" xfId="0" applyFont="1" applyBorder="1" applyAlignment="1">
      <alignment horizontal="left" vertical="top"/>
    </xf>
    <xf numFmtId="0" fontId="22" fillId="0" borderId="41" xfId="0" applyFont="1" applyBorder="1" applyAlignment="1">
      <alignment horizontal="left" vertical="top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justify" vertical="center"/>
    </xf>
    <xf numFmtId="0" fontId="22" fillId="0" borderId="19" xfId="0" applyFont="1" applyBorder="1" applyAlignment="1">
      <alignment horizontal="justify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textRotation="90" wrapText="1"/>
    </xf>
    <xf numFmtId="0" fontId="12" fillId="0" borderId="19" xfId="0" applyFont="1" applyBorder="1" applyAlignment="1">
      <alignment vertical="center" textRotation="90" wrapText="1"/>
    </xf>
    <xf numFmtId="0" fontId="21" fillId="0" borderId="16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2" fillId="0" borderId="14" xfId="0" applyFont="1" applyBorder="1" applyAlignment="1">
      <alignment horizontal="justify" vertical="center"/>
    </xf>
    <xf numFmtId="0" fontId="22" fillId="0" borderId="42" xfId="0" applyFont="1" applyBorder="1" applyAlignment="1">
      <alignment horizontal="left" vertical="top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top"/>
    </xf>
    <xf numFmtId="0" fontId="21" fillId="0" borderId="14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2" fontId="22" fillId="0" borderId="2" xfId="0" applyNumberFormat="1" applyFont="1" applyBorder="1" applyAlignment="1">
      <alignment horizontal="center" vertical="center" wrapText="1"/>
    </xf>
    <xf numFmtId="2" fontId="22" fillId="0" borderId="7" xfId="0" applyNumberFormat="1" applyFont="1" applyBorder="1" applyAlignment="1">
      <alignment horizontal="center" vertical="center" wrapText="1"/>
    </xf>
    <xf numFmtId="2" fontId="22" fillId="0" borderId="5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distributed"/>
    </xf>
    <xf numFmtId="0" fontId="12" fillId="0" borderId="13" xfId="0" applyFont="1" applyBorder="1" applyAlignment="1">
      <alignment vertical="center" textRotation="90" wrapText="1"/>
    </xf>
    <xf numFmtId="0" fontId="21" fillId="0" borderId="14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distributed"/>
    </xf>
    <xf numFmtId="0" fontId="22" fillId="0" borderId="2" xfId="0" applyFont="1" applyBorder="1" applyAlignment="1">
      <alignment horizontal="left" vertical="distributed"/>
    </xf>
    <xf numFmtId="0" fontId="21" fillId="0" borderId="24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21" fillId="0" borderId="23" xfId="0" applyFont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25" fillId="0" borderId="1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top"/>
    </xf>
    <xf numFmtId="0" fontId="22" fillId="0" borderId="29" xfId="0" applyFont="1" applyBorder="1" applyAlignment="1">
      <alignment horizontal="left" vertical="top"/>
    </xf>
    <xf numFmtId="0" fontId="22" fillId="0" borderId="30" xfId="0" applyFont="1" applyBorder="1" applyAlignment="1">
      <alignment horizontal="left" vertical="top"/>
    </xf>
    <xf numFmtId="0" fontId="22" fillId="0" borderId="10" xfId="0" applyFont="1" applyBorder="1" applyAlignment="1">
      <alignment horizontal="center" vertical="distributed"/>
    </xf>
    <xf numFmtId="0" fontId="22" fillId="0" borderId="16" xfId="0" applyFont="1" applyBorder="1" applyAlignment="1">
      <alignment horizontal="center" vertical="distributed"/>
    </xf>
    <xf numFmtId="0" fontId="22" fillId="0" borderId="19" xfId="0" applyFont="1" applyBorder="1" applyAlignment="1">
      <alignment horizontal="center" vertical="distributed"/>
    </xf>
    <xf numFmtId="0" fontId="22" fillId="0" borderId="4" xfId="0" applyFont="1" applyBorder="1" applyAlignment="1">
      <alignment horizontal="center" vertical="distributed"/>
    </xf>
    <xf numFmtId="0" fontId="22" fillId="0" borderId="16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32" xfId="0" applyFont="1" applyBorder="1" applyAlignment="1">
      <alignment horizontal="justify" vertical="center"/>
    </xf>
    <xf numFmtId="0" fontId="22" fillId="0" borderId="33" xfId="0" applyFont="1" applyBorder="1" applyAlignment="1">
      <alignment horizontal="justify" vertical="center"/>
    </xf>
    <xf numFmtId="0" fontId="22" fillId="0" borderId="34" xfId="0" applyFont="1" applyBorder="1" applyAlignment="1">
      <alignment horizontal="justify" vertical="center"/>
    </xf>
    <xf numFmtId="0" fontId="29" fillId="0" borderId="2" xfId="0" applyFont="1" applyBorder="1" applyAlignment="1">
      <alignment horizontal="center" wrapText="1"/>
    </xf>
    <xf numFmtId="0" fontId="29" fillId="0" borderId="5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9" fillId="0" borderId="19" xfId="0" applyFont="1" applyBorder="1" applyAlignment="1">
      <alignment horizontal="center" wrapText="1"/>
    </xf>
    <xf numFmtId="0" fontId="22" fillId="0" borderId="16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8" fillId="0" borderId="4" xfId="0" applyFont="1" applyBorder="1" applyAlignment="1">
      <alignment vertical="center"/>
    </xf>
    <xf numFmtId="0" fontId="25" fillId="0" borderId="24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24" xfId="0" applyFont="1" applyBorder="1" applyAlignment="1">
      <alignment vertical="distributed"/>
    </xf>
    <xf numFmtId="0" fontId="25" fillId="0" borderId="25" xfId="0" applyFont="1" applyBorder="1" applyAlignment="1">
      <alignment vertical="distributed"/>
    </xf>
    <xf numFmtId="0" fontId="25" fillId="0" borderId="27" xfId="0" applyFont="1" applyBorder="1" applyAlignment="1">
      <alignment vertical="distributed"/>
    </xf>
    <xf numFmtId="0" fontId="21" fillId="0" borderId="22" xfId="0" applyFont="1" applyBorder="1" applyAlignment="1">
      <alignment vertical="center"/>
    </xf>
    <xf numFmtId="0" fontId="21" fillId="0" borderId="46" xfId="0" applyFont="1" applyBorder="1" applyAlignment="1">
      <alignment vertical="center"/>
    </xf>
    <xf numFmtId="0" fontId="25" fillId="0" borderId="4" xfId="0" applyFont="1" applyBorder="1" applyAlignment="1">
      <alignment vertical="distributed"/>
    </xf>
    <xf numFmtId="0" fontId="25" fillId="0" borderId="4" xfId="0" applyFont="1" applyBorder="1" applyAlignment="1">
      <alignment horizontal="left" vertical="center"/>
    </xf>
    <xf numFmtId="0" fontId="25" fillId="0" borderId="14" xfId="0" applyFont="1" applyBorder="1" applyAlignment="1">
      <alignment horizontal="justify" vertical="center"/>
    </xf>
    <xf numFmtId="0" fontId="25" fillId="0" borderId="14" xfId="0" applyFont="1" applyBorder="1" applyAlignment="1">
      <alignment vertical="distributed"/>
    </xf>
    <xf numFmtId="0" fontId="25" fillId="0" borderId="4" xfId="0" applyFont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99CC"/>
      <rgbColor rgb="00BFBFBF"/>
      <rgbColor rgb="00F2DCDB"/>
      <rgbColor rgb="003366FF"/>
      <rgbColor rgb="0066CCFF"/>
      <rgbColor rgb="0099CC00"/>
      <rgbColor rgb="00FFCC00"/>
      <rgbColor rgb="00FF9900"/>
      <rgbColor rgb="00FF6600"/>
      <rgbColor rgb="00666699"/>
      <rgbColor rgb="00C4BD97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ED0F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99;&#1087;&#1086;&#1083;&#1085;&#1077;&#1085;&#1080;&#1077;%20&#1087;&#1088;&#1086;&#1075;&#1088;&#1072;&#1084;&#1084;&#1099;/&#1085;&#1072;&#1095;&#1072;&#1083;&#1100;&#1085;&#1086;&#1077;%20&#1089;&#1086;&#1089;&#1090;&#1086;&#1103;&#1085;&#1080;&#1077;%202%20&#1095;&#1077;&#1090;&#1074;&#1077;&#1088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 качества (начало года)"/>
      <sheetName val="ДИНАМИКА"/>
      <sheetName val="1 четверть 2016-2017"/>
      <sheetName val="2 четверть 2016-2017 "/>
      <sheetName val="3 четверть 2016-2017  (2)"/>
      <sheetName val="Несяева"/>
      <sheetName val="Быкова"/>
      <sheetName val="Зубова"/>
      <sheetName val="Манченкова"/>
      <sheetName val="Вылуска"/>
      <sheetName val="Лялюшкина"/>
      <sheetName val="Якунина"/>
      <sheetName val="Васильева"/>
      <sheetName val="Дворяткина"/>
      <sheetName val="Федулова"/>
      <sheetName val="Барихин"/>
      <sheetName val="Степанюгина"/>
      <sheetName val="Поленова"/>
      <sheetName val="РОманенко"/>
      <sheetName val="Зубенко"/>
      <sheetName val="Карелина"/>
      <sheetName val="Корнев"/>
      <sheetName val="Евсеева"/>
      <sheetName val="Горошко"/>
      <sheetName val="Верхотурова"/>
      <sheetName val="Демакина"/>
      <sheetName val="Безушенко"/>
      <sheetName val="Лой"/>
      <sheetName val="Литвинова"/>
      <sheetName val="Егоршин"/>
      <sheetName val="Тагер"/>
      <sheetName val="Фандо"/>
      <sheetName val="Сердюк"/>
      <sheetName val="Майоров"/>
      <sheetName val="Бойко"/>
      <sheetName val="Нефедова"/>
      <sheetName val="Ховрина"/>
      <sheetName val="Трякова"/>
      <sheetName val="Камазенок"/>
      <sheetName val="Аккузина"/>
      <sheetName val="Назарова"/>
      <sheetName val="жукова"/>
      <sheetName val="Печенкина"/>
      <sheetName val="Боярская"/>
      <sheetName val="Косарева"/>
      <sheetName val="Прудников"/>
      <sheetName val="Бухарина"/>
      <sheetName val="Кащеева"/>
      <sheetName val="Господарчук"/>
      <sheetName val="Вербилова"/>
      <sheetName val="Кокоулина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60</v>
          </cell>
        </row>
        <row r="9">
          <cell r="C9">
            <v>64</v>
          </cell>
        </row>
        <row r="10">
          <cell r="C10">
            <v>36</v>
          </cell>
        </row>
        <row r="11">
          <cell r="C11">
            <v>36</v>
          </cell>
        </row>
        <row r="12">
          <cell r="C12">
            <v>60</v>
          </cell>
        </row>
        <row r="13">
          <cell r="C13">
            <v>64</v>
          </cell>
        </row>
        <row r="14">
          <cell r="C14">
            <v>36</v>
          </cell>
        </row>
        <row r="15">
          <cell r="C15">
            <v>36</v>
          </cell>
        </row>
      </sheetData>
      <sheetData sheetId="6">
        <row r="8">
          <cell r="C8">
            <v>42</v>
          </cell>
        </row>
        <row r="9">
          <cell r="C9">
            <v>41</v>
          </cell>
        </row>
        <row r="10">
          <cell r="C10">
            <v>32</v>
          </cell>
        </row>
        <row r="11">
          <cell r="C11">
            <v>24</v>
          </cell>
        </row>
        <row r="12">
          <cell r="C12">
            <v>29</v>
          </cell>
        </row>
        <row r="13">
          <cell r="C13">
            <v>54</v>
          </cell>
        </row>
        <row r="14">
          <cell r="C14">
            <v>55</v>
          </cell>
        </row>
        <row r="15">
          <cell r="C15">
            <v>52</v>
          </cell>
        </row>
        <row r="16">
          <cell r="C16">
            <v>20</v>
          </cell>
        </row>
        <row r="17">
          <cell r="C17">
            <v>57</v>
          </cell>
        </row>
      </sheetData>
      <sheetData sheetId="7">
        <row r="8">
          <cell r="C8">
            <v>76</v>
          </cell>
        </row>
        <row r="9">
          <cell r="C9">
            <v>37.5</v>
          </cell>
        </row>
        <row r="10">
          <cell r="C10">
            <v>64</v>
          </cell>
        </row>
        <row r="11">
          <cell r="C11">
            <v>52</v>
          </cell>
        </row>
        <row r="12">
          <cell r="C12">
            <v>50</v>
          </cell>
        </row>
        <row r="13">
          <cell r="C13">
            <v>96</v>
          </cell>
        </row>
        <row r="14">
          <cell r="C14">
            <v>54</v>
          </cell>
        </row>
        <row r="15">
          <cell r="C15">
            <v>72</v>
          </cell>
        </row>
        <row r="16">
          <cell r="C16">
            <v>57.7</v>
          </cell>
        </row>
      </sheetData>
      <sheetData sheetId="8">
        <row r="8">
          <cell r="C8">
            <v>33</v>
          </cell>
        </row>
        <row r="9">
          <cell r="C9">
            <v>34</v>
          </cell>
        </row>
        <row r="10">
          <cell r="C10">
            <v>33.299999999999997</v>
          </cell>
        </row>
        <row r="11">
          <cell r="C11">
            <v>37</v>
          </cell>
        </row>
        <row r="12">
          <cell r="C12">
            <v>74</v>
          </cell>
        </row>
        <row r="13">
          <cell r="C13">
            <v>61</v>
          </cell>
        </row>
        <row r="14">
          <cell r="C14">
            <v>45</v>
          </cell>
        </row>
        <row r="15">
          <cell r="C15">
            <v>60</v>
          </cell>
        </row>
      </sheetData>
      <sheetData sheetId="9">
        <row r="9">
          <cell r="C9">
            <v>50</v>
          </cell>
        </row>
        <row r="10">
          <cell r="C10">
            <v>40</v>
          </cell>
        </row>
        <row r="11">
          <cell r="C11">
            <v>63</v>
          </cell>
        </row>
        <row r="12">
          <cell r="C12">
            <v>33</v>
          </cell>
        </row>
        <row r="13">
          <cell r="C13">
            <v>72</v>
          </cell>
        </row>
        <row r="14">
          <cell r="C14">
            <v>59</v>
          </cell>
        </row>
        <row r="15">
          <cell r="C15">
            <v>45</v>
          </cell>
        </row>
        <row r="16">
          <cell r="C16">
            <v>75</v>
          </cell>
        </row>
      </sheetData>
      <sheetData sheetId="10">
        <row r="9">
          <cell r="C9">
            <v>50</v>
          </cell>
        </row>
        <row r="10">
          <cell r="C10">
            <v>38</v>
          </cell>
        </row>
        <row r="11">
          <cell r="C11">
            <v>52</v>
          </cell>
        </row>
        <row r="12">
          <cell r="C12">
            <v>16</v>
          </cell>
        </row>
        <row r="13">
          <cell r="C13">
            <v>57</v>
          </cell>
        </row>
        <row r="14">
          <cell r="C14">
            <v>38</v>
          </cell>
        </row>
        <row r="15">
          <cell r="C15">
            <v>56</v>
          </cell>
        </row>
        <row r="16">
          <cell r="C16">
            <v>16</v>
          </cell>
        </row>
      </sheetData>
      <sheetData sheetId="11">
        <row r="8">
          <cell r="C8">
            <v>43</v>
          </cell>
        </row>
        <row r="9">
          <cell r="C9">
            <v>59</v>
          </cell>
        </row>
        <row r="10">
          <cell r="C10">
            <v>69</v>
          </cell>
        </row>
        <row r="11">
          <cell r="C11">
            <v>50</v>
          </cell>
        </row>
        <row r="12">
          <cell r="C12">
            <v>59</v>
          </cell>
        </row>
        <row r="13">
          <cell r="C13">
            <v>78</v>
          </cell>
        </row>
        <row r="14">
          <cell r="C14">
            <v>100</v>
          </cell>
        </row>
        <row r="15">
          <cell r="C15">
            <v>52</v>
          </cell>
        </row>
        <row r="16">
          <cell r="C16">
            <v>89</v>
          </cell>
        </row>
        <row r="17">
          <cell r="C17">
            <v>100</v>
          </cell>
        </row>
      </sheetData>
      <sheetData sheetId="12">
        <row r="8">
          <cell r="C8">
            <v>50</v>
          </cell>
        </row>
        <row r="9">
          <cell r="C9">
            <v>54.2</v>
          </cell>
        </row>
        <row r="10">
          <cell r="C10">
            <v>41</v>
          </cell>
        </row>
        <row r="11">
          <cell r="C11">
            <v>68</v>
          </cell>
        </row>
        <row r="12">
          <cell r="C12">
            <v>56.5</v>
          </cell>
        </row>
        <row r="13">
          <cell r="C13">
            <v>64</v>
          </cell>
        </row>
      </sheetData>
      <sheetData sheetId="13">
        <row r="8">
          <cell r="C8">
            <v>44</v>
          </cell>
        </row>
        <row r="9">
          <cell r="C9">
            <v>30.7</v>
          </cell>
        </row>
        <row r="10">
          <cell r="C10">
            <v>34.200000000000003</v>
          </cell>
        </row>
        <row r="11">
          <cell r="C11">
            <v>52</v>
          </cell>
        </row>
        <row r="12">
          <cell r="C12">
            <v>36</v>
          </cell>
        </row>
        <row r="13">
          <cell r="C13">
            <v>36</v>
          </cell>
        </row>
        <row r="14">
          <cell r="C14">
            <v>36</v>
          </cell>
        </row>
      </sheetData>
      <sheetData sheetId="14">
        <row r="8">
          <cell r="C8">
            <v>68</v>
          </cell>
        </row>
        <row r="9">
          <cell r="C9">
            <v>76</v>
          </cell>
        </row>
        <row r="10">
          <cell r="C10">
            <v>54</v>
          </cell>
        </row>
        <row r="11">
          <cell r="C11">
            <v>80</v>
          </cell>
        </row>
        <row r="12">
          <cell r="C12">
            <v>50</v>
          </cell>
        </row>
      </sheetData>
      <sheetData sheetId="15">
        <row r="8">
          <cell r="C8">
            <v>50</v>
          </cell>
        </row>
        <row r="9">
          <cell r="C9">
            <v>44</v>
          </cell>
        </row>
        <row r="10">
          <cell r="C10">
            <v>68</v>
          </cell>
        </row>
        <row r="11">
          <cell r="C11">
            <v>36</v>
          </cell>
        </row>
        <row r="12">
          <cell r="C12">
            <v>72.7</v>
          </cell>
        </row>
        <row r="13">
          <cell r="C13">
            <v>84</v>
          </cell>
        </row>
        <row r="14">
          <cell r="C14">
            <v>63.3</v>
          </cell>
        </row>
        <row r="15">
          <cell r="C15">
            <v>36</v>
          </cell>
        </row>
        <row r="17">
          <cell r="C17">
            <v>77</v>
          </cell>
        </row>
        <row r="18">
          <cell r="C18">
            <v>81.8</v>
          </cell>
        </row>
        <row r="19">
          <cell r="C19">
            <v>77.2</v>
          </cell>
        </row>
      </sheetData>
      <sheetData sheetId="16">
        <row r="8">
          <cell r="C8">
            <v>38</v>
          </cell>
        </row>
        <row r="9">
          <cell r="C9">
            <v>48</v>
          </cell>
        </row>
        <row r="10">
          <cell r="C10">
            <v>52</v>
          </cell>
        </row>
        <row r="11">
          <cell r="C11">
            <v>27</v>
          </cell>
        </row>
        <row r="12">
          <cell r="C12">
            <v>58</v>
          </cell>
        </row>
        <row r="13">
          <cell r="C13">
            <v>56</v>
          </cell>
        </row>
        <row r="14">
          <cell r="C14">
            <v>60</v>
          </cell>
        </row>
        <row r="15">
          <cell r="C15">
            <v>32</v>
          </cell>
        </row>
      </sheetData>
      <sheetData sheetId="17">
        <row r="8">
          <cell r="C8">
            <v>37</v>
          </cell>
        </row>
        <row r="9">
          <cell r="C9">
            <v>24</v>
          </cell>
        </row>
        <row r="10">
          <cell r="C10">
            <v>46</v>
          </cell>
        </row>
        <row r="11">
          <cell r="C11">
            <v>56</v>
          </cell>
        </row>
        <row r="12">
          <cell r="C12">
            <v>40</v>
          </cell>
        </row>
        <row r="13">
          <cell r="C13">
            <v>62</v>
          </cell>
        </row>
        <row r="14">
          <cell r="C14">
            <v>41</v>
          </cell>
        </row>
        <row r="16">
          <cell r="C16">
            <v>58</v>
          </cell>
        </row>
        <row r="17">
          <cell r="C17">
            <v>62</v>
          </cell>
        </row>
      </sheetData>
      <sheetData sheetId="18">
        <row r="8">
          <cell r="C8">
            <v>50</v>
          </cell>
        </row>
        <row r="9">
          <cell r="C9">
            <v>50</v>
          </cell>
        </row>
        <row r="10">
          <cell r="C10">
            <v>23</v>
          </cell>
        </row>
        <row r="11">
          <cell r="C11">
            <v>35</v>
          </cell>
        </row>
        <row r="12">
          <cell r="C12">
            <v>50</v>
          </cell>
        </row>
        <row r="13">
          <cell r="C13">
            <v>72</v>
          </cell>
        </row>
        <row r="14">
          <cell r="C14">
            <v>40</v>
          </cell>
        </row>
        <row r="15">
          <cell r="C15">
            <v>62</v>
          </cell>
        </row>
        <row r="16">
          <cell r="C16">
            <v>23</v>
          </cell>
        </row>
        <row r="17">
          <cell r="C17">
            <v>62</v>
          </cell>
        </row>
      </sheetData>
      <sheetData sheetId="19">
        <row r="8">
          <cell r="C8">
            <v>43</v>
          </cell>
        </row>
        <row r="9">
          <cell r="C9">
            <v>68</v>
          </cell>
        </row>
        <row r="10">
          <cell r="C10">
            <v>39</v>
          </cell>
        </row>
        <row r="11">
          <cell r="C11">
            <v>39</v>
          </cell>
        </row>
      </sheetData>
      <sheetData sheetId="20">
        <row r="8">
          <cell r="C8">
            <v>82.6</v>
          </cell>
        </row>
        <row r="9">
          <cell r="C9">
            <v>96</v>
          </cell>
        </row>
        <row r="10">
          <cell r="C10">
            <v>95.6</v>
          </cell>
        </row>
      </sheetData>
      <sheetData sheetId="21">
        <row r="8">
          <cell r="C8">
            <v>64</v>
          </cell>
        </row>
        <row r="9">
          <cell r="C9">
            <v>72</v>
          </cell>
        </row>
        <row r="10">
          <cell r="C10">
            <v>60</v>
          </cell>
        </row>
        <row r="11">
          <cell r="C11">
            <v>62</v>
          </cell>
        </row>
        <row r="12">
          <cell r="C12">
            <v>81</v>
          </cell>
        </row>
        <row r="13">
          <cell r="C13">
            <v>75</v>
          </cell>
        </row>
        <row r="14">
          <cell r="C14">
            <v>80</v>
          </cell>
        </row>
        <row r="15">
          <cell r="C15">
            <v>80</v>
          </cell>
        </row>
        <row r="16">
          <cell r="C16">
            <v>56</v>
          </cell>
        </row>
        <row r="17">
          <cell r="C17">
            <v>96</v>
          </cell>
        </row>
        <row r="18">
          <cell r="C18">
            <v>84</v>
          </cell>
        </row>
        <row r="19">
          <cell r="C19">
            <v>84</v>
          </cell>
        </row>
        <row r="20">
          <cell r="C20">
            <v>61</v>
          </cell>
        </row>
        <row r="21">
          <cell r="C21">
            <v>54</v>
          </cell>
        </row>
        <row r="22">
          <cell r="C22">
            <v>74</v>
          </cell>
        </row>
        <row r="25">
          <cell r="C25">
            <v>95</v>
          </cell>
        </row>
      </sheetData>
      <sheetData sheetId="22">
        <row r="8">
          <cell r="C8">
            <v>61.5</v>
          </cell>
        </row>
        <row r="9">
          <cell r="C9">
            <v>25</v>
          </cell>
        </row>
        <row r="10">
          <cell r="C10">
            <v>20</v>
          </cell>
        </row>
        <row r="11">
          <cell r="C11">
            <v>21</v>
          </cell>
        </row>
        <row r="14">
          <cell r="C14">
            <v>60</v>
          </cell>
        </row>
        <row r="15">
          <cell r="C15">
            <v>56</v>
          </cell>
        </row>
        <row r="16">
          <cell r="C16">
            <v>93</v>
          </cell>
        </row>
        <row r="17">
          <cell r="C17">
            <v>26.3</v>
          </cell>
        </row>
        <row r="18">
          <cell r="C18">
            <v>31.8</v>
          </cell>
        </row>
        <row r="19">
          <cell r="C19">
            <v>40</v>
          </cell>
        </row>
        <row r="20">
          <cell r="C20">
            <v>60</v>
          </cell>
        </row>
        <row r="21">
          <cell r="C21">
            <v>45</v>
          </cell>
        </row>
        <row r="23">
          <cell r="C23">
            <v>100</v>
          </cell>
        </row>
        <row r="24">
          <cell r="C24">
            <v>75</v>
          </cell>
        </row>
        <row r="25">
          <cell r="C25">
            <v>54</v>
          </cell>
        </row>
      </sheetData>
      <sheetData sheetId="23">
        <row r="8">
          <cell r="C8">
            <v>72.7</v>
          </cell>
        </row>
        <row r="9">
          <cell r="C9">
            <v>61.5</v>
          </cell>
        </row>
        <row r="10">
          <cell r="C10">
            <v>65.400000000000006</v>
          </cell>
        </row>
        <row r="11">
          <cell r="C11">
            <v>90.9</v>
          </cell>
        </row>
        <row r="12">
          <cell r="C12">
            <v>92</v>
          </cell>
        </row>
        <row r="13">
          <cell r="C13">
            <v>92</v>
          </cell>
        </row>
        <row r="14">
          <cell r="C14">
            <v>87.5</v>
          </cell>
        </row>
        <row r="15">
          <cell r="C15">
            <v>76</v>
          </cell>
        </row>
        <row r="16">
          <cell r="C16">
            <v>72</v>
          </cell>
        </row>
        <row r="17">
          <cell r="C17">
            <v>61.1</v>
          </cell>
        </row>
        <row r="18">
          <cell r="C18">
            <v>84</v>
          </cell>
        </row>
      </sheetData>
      <sheetData sheetId="24">
        <row r="8">
          <cell r="C8">
            <v>76</v>
          </cell>
        </row>
        <row r="9">
          <cell r="C9">
            <v>69</v>
          </cell>
        </row>
        <row r="10">
          <cell r="C10">
            <v>84</v>
          </cell>
        </row>
        <row r="11">
          <cell r="C11">
            <v>57</v>
          </cell>
        </row>
        <row r="12">
          <cell r="C12">
            <v>63</v>
          </cell>
        </row>
        <row r="13">
          <cell r="C13">
            <v>64</v>
          </cell>
        </row>
        <row r="14">
          <cell r="C14">
            <v>80</v>
          </cell>
        </row>
        <row r="15">
          <cell r="C15">
            <v>64</v>
          </cell>
        </row>
        <row r="16">
          <cell r="C16">
            <v>45</v>
          </cell>
        </row>
        <row r="17">
          <cell r="C17">
            <v>58</v>
          </cell>
        </row>
        <row r="18">
          <cell r="C18">
            <v>74</v>
          </cell>
        </row>
        <row r="19">
          <cell r="C19">
            <v>92</v>
          </cell>
        </row>
        <row r="20">
          <cell r="C20">
            <v>54</v>
          </cell>
        </row>
        <row r="21">
          <cell r="C21">
            <v>84</v>
          </cell>
        </row>
        <row r="22">
          <cell r="C22">
            <v>84</v>
          </cell>
        </row>
        <row r="23">
          <cell r="C23">
            <v>91</v>
          </cell>
        </row>
        <row r="24">
          <cell r="C24">
            <v>54</v>
          </cell>
        </row>
      </sheetData>
      <sheetData sheetId="25">
        <row r="7">
          <cell r="C7">
            <v>36</v>
          </cell>
        </row>
        <row r="8">
          <cell r="C8">
            <v>28</v>
          </cell>
        </row>
        <row r="9">
          <cell r="C9">
            <v>48</v>
          </cell>
        </row>
        <row r="10">
          <cell r="C10">
            <v>15.4</v>
          </cell>
        </row>
        <row r="11">
          <cell r="C11">
            <v>61</v>
          </cell>
        </row>
        <row r="12">
          <cell r="C12">
            <v>80</v>
          </cell>
        </row>
        <row r="13">
          <cell r="C13">
            <v>100</v>
          </cell>
        </row>
      </sheetData>
      <sheetData sheetId="26">
        <row r="7">
          <cell r="C7">
            <v>70</v>
          </cell>
        </row>
        <row r="8">
          <cell r="C8">
            <v>72</v>
          </cell>
        </row>
        <row r="9">
          <cell r="C9">
            <v>52</v>
          </cell>
        </row>
        <row r="10">
          <cell r="C10">
            <v>54</v>
          </cell>
        </row>
        <row r="11">
          <cell r="C11">
            <v>45</v>
          </cell>
        </row>
        <row r="12">
          <cell r="C12">
            <v>40</v>
          </cell>
        </row>
        <row r="13">
          <cell r="C13">
            <v>46</v>
          </cell>
        </row>
        <row r="14">
          <cell r="C14">
            <v>54</v>
          </cell>
        </row>
        <row r="15">
          <cell r="C15">
            <v>70</v>
          </cell>
        </row>
        <row r="16">
          <cell r="C16">
            <v>70</v>
          </cell>
        </row>
        <row r="17">
          <cell r="C17">
            <v>68</v>
          </cell>
        </row>
        <row r="18">
          <cell r="C18">
            <v>75</v>
          </cell>
        </row>
        <row r="19">
          <cell r="C19">
            <v>77</v>
          </cell>
        </row>
        <row r="20">
          <cell r="C20">
            <v>80</v>
          </cell>
        </row>
        <row r="21">
          <cell r="C21">
            <v>72</v>
          </cell>
        </row>
        <row r="22">
          <cell r="C22">
            <v>100</v>
          </cell>
        </row>
        <row r="23">
          <cell r="C23">
            <v>100</v>
          </cell>
        </row>
        <row r="24">
          <cell r="C24">
            <v>81</v>
          </cell>
        </row>
        <row r="25">
          <cell r="C25">
            <v>70</v>
          </cell>
        </row>
        <row r="26">
          <cell r="C26">
            <v>75</v>
          </cell>
        </row>
        <row r="27">
          <cell r="C27">
            <v>40</v>
          </cell>
        </row>
      </sheetData>
      <sheetData sheetId="27">
        <row r="7">
          <cell r="C7">
            <v>92</v>
          </cell>
        </row>
        <row r="8">
          <cell r="C8">
            <v>60.9</v>
          </cell>
        </row>
        <row r="9">
          <cell r="C9">
            <v>88</v>
          </cell>
        </row>
        <row r="10">
          <cell r="C10">
            <v>81.8</v>
          </cell>
        </row>
        <row r="11">
          <cell r="C11">
            <v>55.6</v>
          </cell>
        </row>
        <row r="12">
          <cell r="C12">
            <v>63.6</v>
          </cell>
        </row>
        <row r="13">
          <cell r="C13">
            <v>91.5</v>
          </cell>
        </row>
        <row r="14">
          <cell r="C14">
            <v>86.4</v>
          </cell>
        </row>
        <row r="15">
          <cell r="C15">
            <v>96.2</v>
          </cell>
        </row>
        <row r="16">
          <cell r="C16">
            <v>81</v>
          </cell>
        </row>
        <row r="17">
          <cell r="C17">
            <v>60</v>
          </cell>
        </row>
        <row r="18">
          <cell r="C18">
            <v>78.900000000000006</v>
          </cell>
        </row>
        <row r="19">
          <cell r="C19">
            <v>76</v>
          </cell>
        </row>
        <row r="20">
          <cell r="C20">
            <v>81.8</v>
          </cell>
        </row>
        <row r="21">
          <cell r="C21">
            <v>92</v>
          </cell>
        </row>
        <row r="22">
          <cell r="C22">
            <v>88</v>
          </cell>
        </row>
      </sheetData>
      <sheetData sheetId="28">
        <row r="7">
          <cell r="C7">
            <v>80</v>
          </cell>
        </row>
        <row r="8">
          <cell r="C8">
            <v>80</v>
          </cell>
        </row>
        <row r="9">
          <cell r="C9">
            <v>72</v>
          </cell>
        </row>
        <row r="10">
          <cell r="C10">
            <v>84</v>
          </cell>
        </row>
        <row r="11">
          <cell r="C11">
            <v>72</v>
          </cell>
        </row>
        <row r="12">
          <cell r="C12">
            <v>52</v>
          </cell>
        </row>
        <row r="13">
          <cell r="C13">
            <v>72</v>
          </cell>
        </row>
        <row r="14">
          <cell r="C14">
            <v>67</v>
          </cell>
        </row>
        <row r="15">
          <cell r="C15">
            <v>87</v>
          </cell>
        </row>
        <row r="16">
          <cell r="C16">
            <v>75</v>
          </cell>
        </row>
        <row r="17">
          <cell r="C17">
            <v>100</v>
          </cell>
        </row>
        <row r="18">
          <cell r="C18">
            <v>100</v>
          </cell>
        </row>
        <row r="19">
          <cell r="C19">
            <v>96</v>
          </cell>
        </row>
        <row r="20">
          <cell r="C20">
            <v>100</v>
          </cell>
        </row>
        <row r="21">
          <cell r="C21">
            <v>91</v>
          </cell>
        </row>
      </sheetData>
      <sheetData sheetId="29">
        <row r="8">
          <cell r="C8">
            <v>100</v>
          </cell>
        </row>
        <row r="9">
          <cell r="C9">
            <v>100</v>
          </cell>
        </row>
        <row r="10">
          <cell r="C10">
            <v>100</v>
          </cell>
        </row>
        <row r="11">
          <cell r="C11">
            <v>100</v>
          </cell>
        </row>
        <row r="12">
          <cell r="C12">
            <v>100</v>
          </cell>
        </row>
        <row r="13">
          <cell r="C13">
            <v>100</v>
          </cell>
        </row>
        <row r="14">
          <cell r="C14">
            <v>100</v>
          </cell>
        </row>
        <row r="15">
          <cell r="C15">
            <v>100</v>
          </cell>
        </row>
        <row r="16">
          <cell r="C16">
            <v>100</v>
          </cell>
        </row>
        <row r="17">
          <cell r="C17">
            <v>100</v>
          </cell>
        </row>
        <row r="19">
          <cell r="C19">
            <v>100</v>
          </cell>
        </row>
      </sheetData>
      <sheetData sheetId="30">
        <row r="8">
          <cell r="C8">
            <v>100</v>
          </cell>
        </row>
        <row r="9">
          <cell r="C9">
            <v>100</v>
          </cell>
        </row>
        <row r="10">
          <cell r="C10">
            <v>100</v>
          </cell>
        </row>
        <row r="11">
          <cell r="C11">
            <v>80</v>
          </cell>
        </row>
        <row r="12">
          <cell r="C12">
            <v>55.6</v>
          </cell>
        </row>
        <row r="13">
          <cell r="C13">
            <v>100</v>
          </cell>
        </row>
        <row r="14">
          <cell r="C14">
            <v>79.2</v>
          </cell>
        </row>
        <row r="15">
          <cell r="C15">
            <v>94</v>
          </cell>
        </row>
      </sheetData>
      <sheetData sheetId="31">
        <row r="8">
          <cell r="C8">
            <v>100</v>
          </cell>
        </row>
        <row r="9">
          <cell r="C9">
            <v>91</v>
          </cell>
        </row>
        <row r="10">
          <cell r="C10">
            <v>100</v>
          </cell>
        </row>
        <row r="11">
          <cell r="C11">
            <v>100</v>
          </cell>
        </row>
        <row r="12">
          <cell r="C12">
            <v>96</v>
          </cell>
        </row>
        <row r="13">
          <cell r="C13">
            <v>100</v>
          </cell>
        </row>
        <row r="14">
          <cell r="C14">
            <v>96</v>
          </cell>
        </row>
        <row r="15">
          <cell r="C15">
            <v>91</v>
          </cell>
        </row>
        <row r="16">
          <cell r="C16">
            <v>100</v>
          </cell>
        </row>
      </sheetData>
      <sheetData sheetId="32">
        <row r="8">
          <cell r="C8">
            <v>84</v>
          </cell>
        </row>
        <row r="9">
          <cell r="C9">
            <v>91</v>
          </cell>
        </row>
        <row r="10">
          <cell r="C10">
            <v>88</v>
          </cell>
        </row>
        <row r="11">
          <cell r="C11">
            <v>77</v>
          </cell>
        </row>
        <row r="12">
          <cell r="C12">
            <v>92</v>
          </cell>
        </row>
        <row r="13">
          <cell r="C13">
            <v>96</v>
          </cell>
        </row>
        <row r="14">
          <cell r="C14">
            <v>100</v>
          </cell>
        </row>
        <row r="15">
          <cell r="C15">
            <v>90</v>
          </cell>
        </row>
        <row r="16">
          <cell r="C16">
            <v>100</v>
          </cell>
        </row>
      </sheetData>
      <sheetData sheetId="33">
        <row r="8">
          <cell r="C8">
            <v>62</v>
          </cell>
        </row>
        <row r="9">
          <cell r="C9">
            <v>75</v>
          </cell>
        </row>
        <row r="10">
          <cell r="C10">
            <v>39</v>
          </cell>
        </row>
        <row r="11">
          <cell r="C11">
            <v>92</v>
          </cell>
        </row>
        <row r="12">
          <cell r="C12">
            <v>69</v>
          </cell>
        </row>
        <row r="13">
          <cell r="C13">
            <v>100</v>
          </cell>
        </row>
      </sheetData>
      <sheetData sheetId="34">
        <row r="8">
          <cell r="C8">
            <v>77</v>
          </cell>
        </row>
        <row r="9">
          <cell r="C9">
            <v>46</v>
          </cell>
        </row>
        <row r="10">
          <cell r="C10">
            <v>64</v>
          </cell>
        </row>
        <row r="11">
          <cell r="C11">
            <v>61</v>
          </cell>
        </row>
        <row r="12">
          <cell r="C12">
            <v>46</v>
          </cell>
        </row>
        <row r="13">
          <cell r="C13">
            <v>58</v>
          </cell>
        </row>
        <row r="14">
          <cell r="C14">
            <v>40.9</v>
          </cell>
        </row>
        <row r="15">
          <cell r="C15">
            <v>54</v>
          </cell>
        </row>
        <row r="16">
          <cell r="C16">
            <v>76</v>
          </cell>
        </row>
      </sheetData>
      <sheetData sheetId="35">
        <row r="9">
          <cell r="C9">
            <v>52</v>
          </cell>
        </row>
      </sheetData>
      <sheetData sheetId="36">
        <row r="8">
          <cell r="C8">
            <v>66.7</v>
          </cell>
        </row>
        <row r="9">
          <cell r="C9">
            <v>83.3</v>
          </cell>
        </row>
        <row r="10">
          <cell r="C10">
            <v>68</v>
          </cell>
        </row>
        <row r="11">
          <cell r="C11">
            <v>66.7</v>
          </cell>
        </row>
        <row r="12">
          <cell r="C12">
            <v>28</v>
          </cell>
        </row>
        <row r="13">
          <cell r="C13">
            <v>69</v>
          </cell>
        </row>
        <row r="14">
          <cell r="C14">
            <v>59</v>
          </cell>
        </row>
        <row r="15">
          <cell r="C15">
            <v>92</v>
          </cell>
        </row>
        <row r="16">
          <cell r="C16">
            <v>45</v>
          </cell>
        </row>
      </sheetData>
      <sheetData sheetId="37">
        <row r="8">
          <cell r="C8">
            <v>59</v>
          </cell>
        </row>
        <row r="9">
          <cell r="C9">
            <v>46</v>
          </cell>
        </row>
        <row r="10">
          <cell r="C10">
            <v>46</v>
          </cell>
        </row>
        <row r="11">
          <cell r="C11">
            <v>54</v>
          </cell>
        </row>
        <row r="12">
          <cell r="C12">
            <v>42</v>
          </cell>
        </row>
        <row r="13">
          <cell r="C13">
            <v>69</v>
          </cell>
        </row>
        <row r="14">
          <cell r="C14">
            <v>58</v>
          </cell>
        </row>
        <row r="15">
          <cell r="C15">
            <v>69</v>
          </cell>
        </row>
        <row r="16">
          <cell r="C16">
            <v>83</v>
          </cell>
        </row>
      </sheetData>
      <sheetData sheetId="38">
        <row r="8">
          <cell r="C8">
            <v>76.900000000000006</v>
          </cell>
        </row>
        <row r="9">
          <cell r="C9">
            <v>76.900000000000006</v>
          </cell>
        </row>
        <row r="10">
          <cell r="C10">
            <v>69.2</v>
          </cell>
        </row>
        <row r="11">
          <cell r="C11">
            <v>92.3</v>
          </cell>
        </row>
        <row r="12">
          <cell r="C12">
            <v>41.6</v>
          </cell>
        </row>
        <row r="13">
          <cell r="C13">
            <v>84.6</v>
          </cell>
        </row>
        <row r="14">
          <cell r="C14">
            <v>58.3</v>
          </cell>
        </row>
        <row r="15">
          <cell r="C15">
            <v>78.5</v>
          </cell>
        </row>
        <row r="16">
          <cell r="C16">
            <v>53.8</v>
          </cell>
        </row>
      </sheetData>
      <sheetData sheetId="39">
        <row r="8">
          <cell r="C8">
            <v>78</v>
          </cell>
        </row>
        <row r="9">
          <cell r="C9">
            <v>77</v>
          </cell>
        </row>
        <row r="10">
          <cell r="C10">
            <v>73</v>
          </cell>
        </row>
        <row r="11">
          <cell r="C11">
            <v>51</v>
          </cell>
        </row>
        <row r="12">
          <cell r="C12">
            <v>80</v>
          </cell>
        </row>
        <row r="13">
          <cell r="C13">
            <v>65</v>
          </cell>
        </row>
        <row r="14">
          <cell r="C14">
            <v>74</v>
          </cell>
        </row>
        <row r="15">
          <cell r="C15">
            <v>68</v>
          </cell>
        </row>
        <row r="16">
          <cell r="C16">
            <v>88</v>
          </cell>
        </row>
        <row r="17">
          <cell r="C17">
            <v>72</v>
          </cell>
        </row>
        <row r="18">
          <cell r="C18">
            <v>50</v>
          </cell>
        </row>
        <row r="19">
          <cell r="C19">
            <v>34</v>
          </cell>
        </row>
        <row r="20">
          <cell r="C20">
            <v>68</v>
          </cell>
        </row>
        <row r="21">
          <cell r="C21">
            <v>68</v>
          </cell>
        </row>
        <row r="22">
          <cell r="C22">
            <v>70</v>
          </cell>
        </row>
        <row r="23">
          <cell r="C23">
            <v>90</v>
          </cell>
        </row>
        <row r="24">
          <cell r="C24">
            <v>84</v>
          </cell>
        </row>
        <row r="25">
          <cell r="C25">
            <v>91</v>
          </cell>
        </row>
        <row r="26">
          <cell r="C26">
            <v>50</v>
          </cell>
        </row>
        <row r="27">
          <cell r="C27">
            <v>81</v>
          </cell>
        </row>
        <row r="28">
          <cell r="C28">
            <v>77</v>
          </cell>
        </row>
      </sheetData>
      <sheetData sheetId="40">
        <row r="7">
          <cell r="C7">
            <v>72</v>
          </cell>
        </row>
        <row r="8">
          <cell r="C8">
            <v>76</v>
          </cell>
        </row>
        <row r="9">
          <cell r="C9">
            <v>68</v>
          </cell>
        </row>
        <row r="10">
          <cell r="C10">
            <v>46</v>
          </cell>
        </row>
        <row r="11">
          <cell r="C11">
            <v>72</v>
          </cell>
        </row>
        <row r="12">
          <cell r="C12">
            <v>90</v>
          </cell>
        </row>
        <row r="13">
          <cell r="C13">
            <v>90</v>
          </cell>
        </row>
        <row r="14">
          <cell r="C14">
            <v>100</v>
          </cell>
        </row>
        <row r="15">
          <cell r="C15">
            <v>100</v>
          </cell>
        </row>
        <row r="16">
          <cell r="C16">
            <v>75</v>
          </cell>
        </row>
        <row r="17">
          <cell r="C17">
            <v>100</v>
          </cell>
        </row>
        <row r="18">
          <cell r="C18">
            <v>100</v>
          </cell>
        </row>
        <row r="19">
          <cell r="C19">
            <v>100</v>
          </cell>
        </row>
        <row r="20">
          <cell r="C20">
            <v>100</v>
          </cell>
        </row>
        <row r="21">
          <cell r="C21">
            <v>100</v>
          </cell>
        </row>
        <row r="22">
          <cell r="C22">
            <v>100</v>
          </cell>
        </row>
        <row r="23">
          <cell r="C23">
            <v>81</v>
          </cell>
        </row>
        <row r="25">
          <cell r="C25">
            <v>100</v>
          </cell>
        </row>
        <row r="26">
          <cell r="C26">
            <v>100</v>
          </cell>
        </row>
        <row r="27">
          <cell r="C27">
            <v>100</v>
          </cell>
        </row>
      </sheetData>
      <sheetData sheetId="41">
        <row r="8">
          <cell r="C8">
            <v>76</v>
          </cell>
        </row>
        <row r="9">
          <cell r="C9">
            <v>69</v>
          </cell>
        </row>
        <row r="10">
          <cell r="C10">
            <v>66</v>
          </cell>
        </row>
        <row r="11">
          <cell r="C11">
            <v>73</v>
          </cell>
        </row>
        <row r="12">
          <cell r="C12">
            <v>100</v>
          </cell>
        </row>
        <row r="13">
          <cell r="C13">
            <v>88</v>
          </cell>
        </row>
        <row r="14">
          <cell r="C14">
            <v>55</v>
          </cell>
        </row>
        <row r="15">
          <cell r="C15">
            <v>88</v>
          </cell>
        </row>
        <row r="16">
          <cell r="C16">
            <v>81</v>
          </cell>
        </row>
        <row r="17">
          <cell r="C17">
            <v>100</v>
          </cell>
        </row>
      </sheetData>
      <sheetData sheetId="42">
        <row r="8">
          <cell r="C8">
            <v>66</v>
          </cell>
        </row>
        <row r="9">
          <cell r="C9">
            <v>76</v>
          </cell>
        </row>
        <row r="10">
          <cell r="C10">
            <v>87.5</v>
          </cell>
        </row>
        <row r="11">
          <cell r="C11">
            <v>100</v>
          </cell>
        </row>
        <row r="12">
          <cell r="C12">
            <v>100</v>
          </cell>
        </row>
        <row r="13">
          <cell r="C13">
            <v>100</v>
          </cell>
        </row>
        <row r="14">
          <cell r="C14">
            <v>100</v>
          </cell>
        </row>
      </sheetData>
      <sheetData sheetId="43">
        <row r="8">
          <cell r="C8">
            <v>100</v>
          </cell>
        </row>
        <row r="9">
          <cell r="C9">
            <v>90</v>
          </cell>
        </row>
        <row r="10">
          <cell r="C10">
            <v>100</v>
          </cell>
        </row>
        <row r="11">
          <cell r="C11">
            <v>100</v>
          </cell>
        </row>
        <row r="12">
          <cell r="C12">
            <v>100</v>
          </cell>
        </row>
        <row r="13">
          <cell r="C13">
            <v>96</v>
          </cell>
        </row>
        <row r="14">
          <cell r="C14">
            <v>96</v>
          </cell>
        </row>
        <row r="15">
          <cell r="C15">
            <v>100</v>
          </cell>
        </row>
        <row r="16">
          <cell r="C16">
            <v>96</v>
          </cell>
        </row>
        <row r="17">
          <cell r="C17">
            <v>83</v>
          </cell>
        </row>
      </sheetData>
      <sheetData sheetId="44">
        <row r="8">
          <cell r="C8">
            <v>100</v>
          </cell>
        </row>
        <row r="9">
          <cell r="C9">
            <v>91.3</v>
          </cell>
        </row>
        <row r="10">
          <cell r="C10">
            <v>92</v>
          </cell>
        </row>
        <row r="13">
          <cell r="C13">
            <v>73</v>
          </cell>
        </row>
        <row r="14">
          <cell r="C14">
            <v>92.5</v>
          </cell>
        </row>
        <row r="15">
          <cell r="C15">
            <v>88.4</v>
          </cell>
        </row>
        <row r="16">
          <cell r="C16">
            <v>73</v>
          </cell>
        </row>
        <row r="17">
          <cell r="C17">
            <v>84.6</v>
          </cell>
        </row>
        <row r="18">
          <cell r="C18">
            <v>91.6</v>
          </cell>
        </row>
        <row r="19">
          <cell r="C19">
            <v>84</v>
          </cell>
        </row>
        <row r="20">
          <cell r="C20">
            <v>92</v>
          </cell>
        </row>
        <row r="21">
          <cell r="C21">
            <v>66.599999999999994</v>
          </cell>
        </row>
        <row r="22">
          <cell r="C22">
            <v>72</v>
          </cell>
        </row>
      </sheetData>
      <sheetData sheetId="45">
        <row r="8">
          <cell r="C8">
            <v>100</v>
          </cell>
        </row>
        <row r="9">
          <cell r="C9">
            <v>100</v>
          </cell>
        </row>
        <row r="10">
          <cell r="C10">
            <v>85.7</v>
          </cell>
        </row>
        <row r="11">
          <cell r="C11">
            <v>83</v>
          </cell>
        </row>
        <row r="12">
          <cell r="C12">
            <v>100</v>
          </cell>
        </row>
        <row r="13">
          <cell r="C13">
            <v>80</v>
          </cell>
        </row>
        <row r="14">
          <cell r="C14">
            <v>55.5</v>
          </cell>
        </row>
        <row r="15">
          <cell r="C15">
            <v>58</v>
          </cell>
        </row>
      </sheetData>
      <sheetData sheetId="46">
        <row r="8">
          <cell r="C8">
            <v>84</v>
          </cell>
        </row>
        <row r="9">
          <cell r="C9">
            <v>69.5</v>
          </cell>
        </row>
        <row r="10">
          <cell r="C10">
            <v>84</v>
          </cell>
        </row>
        <row r="11">
          <cell r="C11">
            <v>60.8</v>
          </cell>
        </row>
        <row r="12">
          <cell r="C12">
            <v>69</v>
          </cell>
        </row>
        <row r="13">
          <cell r="C13">
            <v>70</v>
          </cell>
        </row>
        <row r="14">
          <cell r="C14">
            <v>65.400000000000006</v>
          </cell>
        </row>
        <row r="15">
          <cell r="C15">
            <v>92.3</v>
          </cell>
        </row>
        <row r="16">
          <cell r="C16">
            <v>72</v>
          </cell>
        </row>
        <row r="17">
          <cell r="C17">
            <v>100</v>
          </cell>
        </row>
        <row r="18">
          <cell r="C18">
            <v>93.8</v>
          </cell>
        </row>
        <row r="19">
          <cell r="C19">
            <v>100</v>
          </cell>
        </row>
        <row r="20">
          <cell r="C20">
            <v>100</v>
          </cell>
        </row>
        <row r="21">
          <cell r="C21">
            <v>100</v>
          </cell>
        </row>
        <row r="22">
          <cell r="C22">
            <v>100</v>
          </cell>
        </row>
        <row r="23">
          <cell r="C23">
            <v>88</v>
          </cell>
        </row>
        <row r="24">
          <cell r="C24">
            <v>100</v>
          </cell>
        </row>
        <row r="26">
          <cell r="C26">
            <v>100</v>
          </cell>
        </row>
      </sheetData>
      <sheetData sheetId="47">
        <row r="8">
          <cell r="C8">
            <v>69.2</v>
          </cell>
        </row>
        <row r="9">
          <cell r="C9">
            <v>100</v>
          </cell>
        </row>
        <row r="10">
          <cell r="C10">
            <v>100</v>
          </cell>
        </row>
        <row r="11">
          <cell r="C11">
            <v>100</v>
          </cell>
        </row>
        <row r="12">
          <cell r="C12">
            <v>66.7</v>
          </cell>
        </row>
        <row r="13">
          <cell r="C13">
            <v>83.3</v>
          </cell>
        </row>
        <row r="14">
          <cell r="C14">
            <v>84.6</v>
          </cell>
        </row>
        <row r="15">
          <cell r="C15">
            <v>75</v>
          </cell>
        </row>
        <row r="17">
          <cell r="C17">
            <v>100</v>
          </cell>
        </row>
        <row r="18">
          <cell r="C18">
            <v>100</v>
          </cell>
        </row>
        <row r="19">
          <cell r="C19">
            <v>100</v>
          </cell>
        </row>
        <row r="20">
          <cell r="C20">
            <v>100</v>
          </cell>
        </row>
        <row r="21">
          <cell r="C21">
            <v>100</v>
          </cell>
        </row>
        <row r="22">
          <cell r="C22">
            <v>100</v>
          </cell>
        </row>
        <row r="23">
          <cell r="C23">
            <v>100</v>
          </cell>
        </row>
        <row r="24">
          <cell r="C24">
            <v>100</v>
          </cell>
        </row>
        <row r="25">
          <cell r="C25">
            <v>100</v>
          </cell>
        </row>
        <row r="26">
          <cell r="C26">
            <v>100</v>
          </cell>
        </row>
      </sheetData>
      <sheetData sheetId="48">
        <row r="8">
          <cell r="C8">
            <v>56.5</v>
          </cell>
        </row>
        <row r="9">
          <cell r="C9">
            <v>71.400000000000006</v>
          </cell>
        </row>
        <row r="10">
          <cell r="C10">
            <v>60.9</v>
          </cell>
        </row>
        <row r="11">
          <cell r="C11">
            <v>72</v>
          </cell>
        </row>
        <row r="12">
          <cell r="C12">
            <v>60</v>
          </cell>
        </row>
        <row r="14">
          <cell r="C14">
            <v>54.6</v>
          </cell>
        </row>
        <row r="15">
          <cell r="C15">
            <v>56</v>
          </cell>
        </row>
        <row r="16">
          <cell r="C16">
            <v>100</v>
          </cell>
        </row>
        <row r="17">
          <cell r="C17">
            <v>45.5</v>
          </cell>
        </row>
        <row r="18">
          <cell r="C18">
            <v>53.9</v>
          </cell>
        </row>
        <row r="19">
          <cell r="C19">
            <v>100</v>
          </cell>
        </row>
        <row r="20">
          <cell r="C20">
            <v>100</v>
          </cell>
        </row>
        <row r="23">
          <cell r="C23">
            <v>61.5</v>
          </cell>
        </row>
        <row r="24">
          <cell r="C24">
            <v>84.6</v>
          </cell>
        </row>
        <row r="25">
          <cell r="C25">
            <v>100</v>
          </cell>
        </row>
        <row r="26">
          <cell r="C26">
            <v>60</v>
          </cell>
        </row>
        <row r="27">
          <cell r="C27">
            <v>54.6</v>
          </cell>
        </row>
      </sheetData>
      <sheetData sheetId="49">
        <row r="7">
          <cell r="C7">
            <v>87.5</v>
          </cell>
        </row>
        <row r="8">
          <cell r="C8">
            <v>80</v>
          </cell>
        </row>
        <row r="9">
          <cell r="C9">
            <v>44</v>
          </cell>
        </row>
        <row r="10">
          <cell r="C10">
            <v>33.299999999999997</v>
          </cell>
        </row>
        <row r="11">
          <cell r="C11">
            <v>88</v>
          </cell>
        </row>
        <row r="12">
          <cell r="C12">
            <v>95.5</v>
          </cell>
        </row>
        <row r="13">
          <cell r="C13">
            <v>84</v>
          </cell>
        </row>
        <row r="14">
          <cell r="C14">
            <v>72</v>
          </cell>
        </row>
        <row r="15">
          <cell r="C15">
            <v>33.4</v>
          </cell>
        </row>
        <row r="16">
          <cell r="C16">
            <v>54.5</v>
          </cell>
        </row>
        <row r="17">
          <cell r="C17">
            <v>83.3</v>
          </cell>
        </row>
        <row r="19">
          <cell r="C19">
            <v>69</v>
          </cell>
        </row>
      </sheetData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225"/>
  <sheetViews>
    <sheetView topLeftCell="A145" zoomScaleNormal="100" zoomScalePageLayoutView="60" workbookViewId="0">
      <selection activeCell="U7" sqref="U7"/>
    </sheetView>
  </sheetViews>
  <sheetFormatPr defaultRowHeight="13.5" x14ac:dyDescent="0.15"/>
  <cols>
    <col min="2" max="3" width="4.5" customWidth="1"/>
    <col min="4" max="4" width="4.25" customWidth="1"/>
    <col min="5" max="5" width="5.125" customWidth="1"/>
    <col min="6" max="6" width="4.875" customWidth="1"/>
    <col min="7" max="7" width="5" customWidth="1"/>
    <col min="8" max="8" width="5.5" customWidth="1"/>
    <col min="9" max="9" width="4.5" customWidth="1"/>
    <col min="10" max="10" width="4.875" customWidth="1"/>
    <col min="11" max="11" width="4.625" customWidth="1"/>
    <col min="12" max="12" width="5.875" customWidth="1"/>
    <col min="13" max="15" width="5.125" customWidth="1"/>
    <col min="16" max="16" width="4.75" customWidth="1"/>
    <col min="17" max="17" width="6.25" customWidth="1"/>
    <col min="18" max="18" width="5.375" customWidth="1"/>
    <col min="19" max="19" width="5.625" customWidth="1"/>
    <col min="20" max="21" width="5.125" customWidth="1"/>
    <col min="22" max="22" width="5" customWidth="1"/>
    <col min="23" max="23" width="4.625" customWidth="1"/>
    <col min="24" max="24" width="5" customWidth="1"/>
    <col min="25" max="25" width="4.75" customWidth="1"/>
    <col min="26" max="26" width="5.25" customWidth="1"/>
    <col min="27" max="27" width="5.5" customWidth="1"/>
    <col min="28" max="28" width="5.75" customWidth="1"/>
    <col min="29" max="29" width="5.875" customWidth="1"/>
  </cols>
  <sheetData>
    <row r="2" spans="1:29" ht="15.75" customHeight="1" x14ac:dyDescent="0.2">
      <c r="A2" s="164"/>
      <c r="B2" s="160" t="s">
        <v>0</v>
      </c>
      <c r="C2" s="160"/>
      <c r="D2" s="160"/>
      <c r="E2" s="160"/>
      <c r="F2" s="160"/>
      <c r="G2" s="160" t="s">
        <v>1</v>
      </c>
      <c r="H2" s="160"/>
      <c r="I2" s="160"/>
      <c r="J2" s="160"/>
      <c r="K2" s="160"/>
      <c r="L2" s="160"/>
      <c r="M2" s="160" t="s">
        <v>2</v>
      </c>
      <c r="N2" s="160"/>
      <c r="O2" s="160"/>
      <c r="P2" s="160"/>
      <c r="Q2" s="160"/>
      <c r="R2" s="160"/>
      <c r="S2" s="160" t="s">
        <v>3</v>
      </c>
      <c r="T2" s="160"/>
      <c r="U2" s="160"/>
      <c r="V2" s="160"/>
      <c r="W2" s="160"/>
      <c r="X2" s="160"/>
      <c r="Y2" s="156" t="s">
        <v>4</v>
      </c>
      <c r="Z2" s="156"/>
      <c r="AA2" s="156"/>
      <c r="AB2" s="160"/>
      <c r="AC2" s="186" t="s">
        <v>246</v>
      </c>
    </row>
    <row r="3" spans="1:29" ht="14.25" x14ac:dyDescent="0.2">
      <c r="A3" s="157" t="s">
        <v>37</v>
      </c>
      <c r="B3" s="4" t="s">
        <v>9</v>
      </c>
      <c r="C3" s="4" t="s">
        <v>10</v>
      </c>
      <c r="D3" s="4" t="s">
        <v>11</v>
      </c>
      <c r="E3" s="4" t="s">
        <v>12</v>
      </c>
      <c r="F3" s="15" t="s">
        <v>14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16" t="s">
        <v>14</v>
      </c>
      <c r="M3" s="7" t="s">
        <v>9</v>
      </c>
      <c r="N3" s="4" t="s">
        <v>10</v>
      </c>
      <c r="O3" s="4" t="s">
        <v>11</v>
      </c>
      <c r="P3" s="4" t="s">
        <v>12</v>
      </c>
      <c r="Q3" s="4" t="s">
        <v>13</v>
      </c>
      <c r="R3" s="16" t="s">
        <v>14</v>
      </c>
      <c r="S3" s="4" t="s">
        <v>9</v>
      </c>
      <c r="T3" s="4" t="s">
        <v>10</v>
      </c>
      <c r="U3" s="4" t="s">
        <v>11</v>
      </c>
      <c r="V3" s="4" t="s">
        <v>12</v>
      </c>
      <c r="W3" s="4" t="s">
        <v>13</v>
      </c>
      <c r="X3" s="16" t="s">
        <v>14</v>
      </c>
      <c r="Y3" s="4" t="s">
        <v>9</v>
      </c>
      <c r="Z3" s="4" t="s">
        <v>10</v>
      </c>
      <c r="AA3" s="4" t="s">
        <v>11</v>
      </c>
      <c r="AB3" s="18" t="s">
        <v>14</v>
      </c>
      <c r="AC3" s="187"/>
    </row>
    <row r="4" spans="1:29" ht="18" x14ac:dyDescent="0.25">
      <c r="A4" s="157"/>
      <c r="B4" s="158" t="s">
        <v>38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63"/>
    </row>
    <row r="5" spans="1:29" ht="14.25" x14ac:dyDescent="0.2">
      <c r="A5" s="157"/>
      <c r="B5" s="279">
        <v>58</v>
      </c>
      <c r="C5" s="279">
        <v>54</v>
      </c>
      <c r="D5" s="279">
        <v>71</v>
      </c>
      <c r="E5" s="279">
        <v>50</v>
      </c>
      <c r="F5" s="280">
        <v>58.25</v>
      </c>
      <c r="G5" s="281">
        <v>40</v>
      </c>
      <c r="H5" s="281">
        <v>35</v>
      </c>
      <c r="I5" s="281">
        <v>40</v>
      </c>
      <c r="J5" s="281">
        <v>54</v>
      </c>
      <c r="K5" s="281">
        <v>46</v>
      </c>
      <c r="L5" s="270">
        <v>43</v>
      </c>
      <c r="M5" s="27">
        <v>44</v>
      </c>
      <c r="N5" s="27">
        <v>63.6</v>
      </c>
      <c r="O5" s="27">
        <v>41</v>
      </c>
      <c r="P5" s="27">
        <v>60</v>
      </c>
      <c r="Q5" s="27">
        <v>56</v>
      </c>
      <c r="R5" s="270">
        <v>52.92</v>
      </c>
      <c r="S5" s="27">
        <v>51</v>
      </c>
      <c r="T5" s="27">
        <v>44</v>
      </c>
      <c r="U5" s="27">
        <v>45</v>
      </c>
      <c r="V5" s="27">
        <v>22</v>
      </c>
      <c r="W5" s="27">
        <v>30</v>
      </c>
      <c r="X5" s="270">
        <v>38.4</v>
      </c>
      <c r="Y5" s="27">
        <v>36</v>
      </c>
      <c r="Z5" s="27">
        <v>52</v>
      </c>
      <c r="AA5" s="27">
        <v>47</v>
      </c>
      <c r="AB5" s="271">
        <v>45</v>
      </c>
      <c r="AC5" s="282">
        <v>47.514000000000003</v>
      </c>
    </row>
    <row r="6" spans="1:29" ht="14.25" x14ac:dyDescent="0.2">
      <c r="A6" s="19" t="s">
        <v>39</v>
      </c>
      <c r="B6" s="27">
        <v>32</v>
      </c>
      <c r="C6" s="27">
        <v>39</v>
      </c>
      <c r="D6" s="27">
        <v>64</v>
      </c>
      <c r="E6" s="27">
        <v>63.6</v>
      </c>
      <c r="F6" s="270">
        <v>49.65</v>
      </c>
      <c r="G6" s="27">
        <v>42</v>
      </c>
      <c r="H6" s="27">
        <v>22</v>
      </c>
      <c r="I6" s="27">
        <v>28</v>
      </c>
      <c r="J6" s="27">
        <v>38</v>
      </c>
      <c r="K6" s="27">
        <v>48</v>
      </c>
      <c r="L6" s="270">
        <v>35.6</v>
      </c>
      <c r="M6" s="27">
        <v>45.8</v>
      </c>
      <c r="N6" s="27">
        <v>56</v>
      </c>
      <c r="O6" s="274">
        <v>56</v>
      </c>
      <c r="P6" s="27">
        <v>21</v>
      </c>
      <c r="Q6" s="27">
        <v>52</v>
      </c>
      <c r="R6" s="270">
        <v>46.160000000000004</v>
      </c>
      <c r="S6" s="27">
        <v>59</v>
      </c>
      <c r="T6" s="27">
        <v>32</v>
      </c>
      <c r="U6" s="27">
        <v>47</v>
      </c>
      <c r="V6" s="27">
        <v>38</v>
      </c>
      <c r="W6" s="27">
        <v>27</v>
      </c>
      <c r="X6" s="270">
        <v>40.6</v>
      </c>
      <c r="Y6" s="27">
        <v>36</v>
      </c>
      <c r="Z6" s="27">
        <v>48</v>
      </c>
      <c r="AA6" s="27">
        <v>57</v>
      </c>
      <c r="AB6" s="271">
        <v>47</v>
      </c>
      <c r="AC6" s="282">
        <v>43.802</v>
      </c>
    </row>
    <row r="7" spans="1:29" ht="14.25" x14ac:dyDescent="0.2">
      <c r="A7" s="20" t="s">
        <v>40</v>
      </c>
      <c r="B7" s="21"/>
      <c r="C7" s="21"/>
      <c r="D7" s="21"/>
      <c r="E7" s="21"/>
      <c r="F7" s="22"/>
      <c r="G7" s="21"/>
      <c r="H7" s="21"/>
      <c r="I7" s="21"/>
      <c r="J7" s="21"/>
      <c r="K7" s="21"/>
      <c r="L7" s="22"/>
      <c r="M7" s="21"/>
      <c r="N7" s="21"/>
      <c r="O7" s="21"/>
      <c r="P7" s="21"/>
      <c r="Q7" s="21"/>
      <c r="R7" s="22"/>
      <c r="S7" s="21"/>
      <c r="T7" s="21"/>
      <c r="U7" s="21"/>
      <c r="V7" s="21"/>
      <c r="W7" s="21"/>
      <c r="X7" s="22"/>
      <c r="Y7" s="21"/>
      <c r="Z7" s="21"/>
      <c r="AA7" s="21"/>
      <c r="AB7" s="140"/>
      <c r="AC7" s="201"/>
    </row>
    <row r="8" spans="1:29" ht="14.25" x14ac:dyDescent="0.2">
      <c r="A8" s="20" t="s">
        <v>41</v>
      </c>
      <c r="B8" s="21"/>
      <c r="C8" s="21"/>
      <c r="D8" s="21"/>
      <c r="E8" s="21"/>
      <c r="F8" s="22"/>
      <c r="G8" s="21"/>
      <c r="H8" s="21"/>
      <c r="I8" s="21"/>
      <c r="J8" s="21"/>
      <c r="K8" s="21"/>
      <c r="L8" s="22"/>
      <c r="M8" s="21"/>
      <c r="N8" s="21"/>
      <c r="O8" s="21"/>
      <c r="P8" s="21"/>
      <c r="Q8" s="21"/>
      <c r="R8" s="22"/>
      <c r="S8" s="21"/>
      <c r="T8" s="21"/>
      <c r="U8" s="21"/>
      <c r="V8" s="21"/>
      <c r="W8" s="21"/>
      <c r="X8" s="22"/>
      <c r="Y8" s="21"/>
      <c r="Z8" s="21"/>
      <c r="AA8" s="21"/>
      <c r="AB8" s="140"/>
      <c r="AC8" s="201"/>
    </row>
    <row r="9" spans="1:29" ht="14.25" x14ac:dyDescent="0.2">
      <c r="A9" s="20" t="s">
        <v>42</v>
      </c>
      <c r="B9" s="21"/>
      <c r="C9" s="21"/>
      <c r="D9" s="21"/>
      <c r="E9" s="21"/>
      <c r="F9" s="22"/>
      <c r="G9" s="21"/>
      <c r="H9" s="21"/>
      <c r="I9" s="21"/>
      <c r="J9" s="21"/>
      <c r="K9" s="21"/>
      <c r="L9" s="22"/>
      <c r="M9" s="21"/>
      <c r="N9" s="21"/>
      <c r="O9" s="21"/>
      <c r="P9" s="21"/>
      <c r="Q9" s="21"/>
      <c r="R9" s="22"/>
      <c r="S9" s="21"/>
      <c r="T9" s="21"/>
      <c r="U9" s="21"/>
      <c r="V9" s="21"/>
      <c r="W9" s="21"/>
      <c r="X9" s="22"/>
      <c r="Y9" s="21"/>
      <c r="Z9" s="21"/>
      <c r="AA9" s="21"/>
      <c r="AB9" s="140"/>
      <c r="AC9" s="201"/>
    </row>
    <row r="10" spans="1:29" ht="14.25" x14ac:dyDescent="0.2">
      <c r="A10" s="20" t="s">
        <v>43</v>
      </c>
      <c r="B10" s="21"/>
      <c r="C10" s="21"/>
      <c r="D10" s="21"/>
      <c r="E10" s="21"/>
      <c r="F10" s="22"/>
      <c r="G10" s="21"/>
      <c r="H10" s="21"/>
      <c r="I10" s="21"/>
      <c r="J10" s="21"/>
      <c r="K10" s="21"/>
      <c r="L10" s="22"/>
      <c r="M10" s="21"/>
      <c r="N10" s="21"/>
      <c r="O10" s="21"/>
      <c r="P10" s="21"/>
      <c r="Q10" s="21"/>
      <c r="R10" s="22"/>
      <c r="S10" s="21"/>
      <c r="T10" s="21"/>
      <c r="U10" s="21"/>
      <c r="V10" s="21"/>
      <c r="W10" s="21"/>
      <c r="X10" s="22"/>
      <c r="Y10" s="21"/>
      <c r="Z10" s="21"/>
      <c r="AA10" s="21"/>
      <c r="AB10" s="140"/>
      <c r="AC10" s="201"/>
    </row>
    <row r="11" spans="1:29" s="135" customFormat="1" ht="27" customHeight="1" x14ac:dyDescent="0.2">
      <c r="A11" s="129" t="s">
        <v>44</v>
      </c>
      <c r="B11" s="134">
        <f>B6-B5</f>
        <v>-26</v>
      </c>
      <c r="C11" s="130">
        <f t="shared" ref="C11:F11" si="0">C6-C5</f>
        <v>-15</v>
      </c>
      <c r="D11" s="130">
        <f t="shared" si="0"/>
        <v>-7</v>
      </c>
      <c r="E11" s="130">
        <f t="shared" si="0"/>
        <v>13.600000000000001</v>
      </c>
      <c r="F11" s="131">
        <f t="shared" si="0"/>
        <v>-8.6000000000000014</v>
      </c>
      <c r="G11" s="130">
        <f>G6-G5</f>
        <v>2</v>
      </c>
      <c r="H11" s="133">
        <f t="shared" ref="H11:AB11" si="1">H6-H5</f>
        <v>-13</v>
      </c>
      <c r="I11" s="133">
        <f t="shared" si="1"/>
        <v>-12</v>
      </c>
      <c r="J11" s="133">
        <f t="shared" si="1"/>
        <v>-16</v>
      </c>
      <c r="K11" s="130">
        <f t="shared" si="1"/>
        <v>2</v>
      </c>
      <c r="L11" s="131">
        <f t="shared" si="1"/>
        <v>-7.3999999999999986</v>
      </c>
      <c r="M11" s="130">
        <f t="shared" si="1"/>
        <v>1.7999999999999972</v>
      </c>
      <c r="N11" s="130">
        <f t="shared" si="1"/>
        <v>-7.6000000000000014</v>
      </c>
      <c r="O11" s="133">
        <f t="shared" si="1"/>
        <v>15</v>
      </c>
      <c r="P11" s="134">
        <f t="shared" si="1"/>
        <v>-39</v>
      </c>
      <c r="Q11" s="130">
        <f t="shared" si="1"/>
        <v>-4</v>
      </c>
      <c r="R11" s="131">
        <f t="shared" si="1"/>
        <v>-6.759999999999998</v>
      </c>
      <c r="S11" s="130">
        <f t="shared" si="1"/>
        <v>8</v>
      </c>
      <c r="T11" s="133">
        <f t="shared" si="1"/>
        <v>-12</v>
      </c>
      <c r="U11" s="130">
        <f t="shared" si="1"/>
        <v>2</v>
      </c>
      <c r="V11" s="130">
        <f t="shared" si="1"/>
        <v>16</v>
      </c>
      <c r="W11" s="130">
        <f t="shared" si="1"/>
        <v>-3</v>
      </c>
      <c r="X11" s="131">
        <f t="shared" si="1"/>
        <v>2.2000000000000028</v>
      </c>
      <c r="Y11" s="130">
        <f t="shared" si="1"/>
        <v>0</v>
      </c>
      <c r="Z11" s="130">
        <f t="shared" si="1"/>
        <v>-4</v>
      </c>
      <c r="AA11" s="130">
        <f t="shared" si="1"/>
        <v>10</v>
      </c>
      <c r="AB11" s="141">
        <f t="shared" si="1"/>
        <v>2</v>
      </c>
      <c r="AC11" s="201">
        <f>AC6-AC5</f>
        <v>-3.7120000000000033</v>
      </c>
    </row>
    <row r="12" spans="1:29" ht="100.5" customHeight="1" x14ac:dyDescent="0.15">
      <c r="A12" s="23" t="s">
        <v>45</v>
      </c>
      <c r="B12" s="109" t="s">
        <v>51</v>
      </c>
      <c r="C12" s="23" t="s">
        <v>195</v>
      </c>
      <c r="D12" s="23" t="s">
        <v>195</v>
      </c>
      <c r="E12" s="23" t="s">
        <v>126</v>
      </c>
      <c r="F12" s="59"/>
      <c r="G12" s="58" t="s">
        <v>47</v>
      </c>
      <c r="H12" s="63" t="s">
        <v>48</v>
      </c>
      <c r="I12" s="63" t="s">
        <v>51</v>
      </c>
      <c r="J12" s="63" t="s">
        <v>50</v>
      </c>
      <c r="K12" s="61" t="s">
        <v>49</v>
      </c>
      <c r="L12" s="62"/>
      <c r="M12" s="61" t="s">
        <v>46</v>
      </c>
      <c r="N12" s="252" t="s">
        <v>126</v>
      </c>
      <c r="O12" s="63" t="s">
        <v>196</v>
      </c>
      <c r="P12" s="110" t="s">
        <v>195</v>
      </c>
      <c r="Q12" s="61" t="s">
        <v>50</v>
      </c>
      <c r="R12" s="62"/>
      <c r="S12" s="61" t="s">
        <v>47</v>
      </c>
      <c r="T12" s="63" t="s">
        <v>48</v>
      </c>
      <c r="U12" s="61" t="s">
        <v>49</v>
      </c>
      <c r="V12" s="61" t="s">
        <v>49</v>
      </c>
      <c r="W12" s="63" t="s">
        <v>50</v>
      </c>
      <c r="X12" s="62"/>
      <c r="Y12" s="61" t="s">
        <v>51</v>
      </c>
      <c r="Z12" s="58" t="s">
        <v>50</v>
      </c>
      <c r="AA12" s="58" t="s">
        <v>49</v>
      </c>
      <c r="AB12" s="178"/>
      <c r="AC12" s="185"/>
    </row>
    <row r="15" spans="1:29" ht="13.5" customHeight="1" x14ac:dyDescent="0.2">
      <c r="A15" s="164"/>
      <c r="B15" s="160" t="s">
        <v>0</v>
      </c>
      <c r="C15" s="160"/>
      <c r="D15" s="160"/>
      <c r="E15" s="160"/>
      <c r="F15" s="160"/>
      <c r="G15" s="160" t="s">
        <v>1</v>
      </c>
      <c r="H15" s="160"/>
      <c r="I15" s="160"/>
      <c r="J15" s="160"/>
      <c r="K15" s="160"/>
      <c r="L15" s="160"/>
      <c r="M15" s="160" t="s">
        <v>2</v>
      </c>
      <c r="N15" s="160"/>
      <c r="O15" s="160"/>
      <c r="P15" s="160"/>
      <c r="Q15" s="160"/>
      <c r="R15" s="160"/>
      <c r="S15" s="160" t="s">
        <v>3</v>
      </c>
      <c r="T15" s="160"/>
      <c r="U15" s="160"/>
      <c r="V15" s="160"/>
      <c r="W15" s="160"/>
      <c r="X15" s="160"/>
      <c r="Y15" s="156" t="s">
        <v>4</v>
      </c>
      <c r="Z15" s="156"/>
      <c r="AA15" s="156"/>
      <c r="AB15" s="156"/>
      <c r="AC15" s="182" t="s">
        <v>246</v>
      </c>
    </row>
    <row r="16" spans="1:29" ht="14.25" x14ac:dyDescent="0.2">
      <c r="A16" s="157" t="s">
        <v>37</v>
      </c>
      <c r="B16" s="4" t="s">
        <v>9</v>
      </c>
      <c r="C16" s="4" t="s">
        <v>10</v>
      </c>
      <c r="D16" s="4" t="s">
        <v>11</v>
      </c>
      <c r="E16" s="4" t="s">
        <v>12</v>
      </c>
      <c r="F16" s="15" t="s">
        <v>14</v>
      </c>
      <c r="G16" s="4" t="s">
        <v>9</v>
      </c>
      <c r="H16" s="4" t="s">
        <v>10</v>
      </c>
      <c r="I16" s="4" t="s">
        <v>11</v>
      </c>
      <c r="J16" s="4" t="s">
        <v>12</v>
      </c>
      <c r="K16" s="4" t="s">
        <v>13</v>
      </c>
      <c r="L16" s="16" t="s">
        <v>14</v>
      </c>
      <c r="M16" s="7" t="s">
        <v>9</v>
      </c>
      <c r="N16" s="4" t="s">
        <v>10</v>
      </c>
      <c r="O16" s="4" t="s">
        <v>11</v>
      </c>
      <c r="P16" s="4" t="s">
        <v>12</v>
      </c>
      <c r="Q16" s="4" t="s">
        <v>13</v>
      </c>
      <c r="R16" s="16" t="s">
        <v>14</v>
      </c>
      <c r="S16" s="4" t="s">
        <v>9</v>
      </c>
      <c r="T16" s="4" t="s">
        <v>10</v>
      </c>
      <c r="U16" s="4" t="s">
        <v>11</v>
      </c>
      <c r="V16" s="4" t="s">
        <v>12</v>
      </c>
      <c r="W16" s="4" t="s">
        <v>13</v>
      </c>
      <c r="X16" s="16" t="s">
        <v>14</v>
      </c>
      <c r="Y16" s="4" t="s">
        <v>9</v>
      </c>
      <c r="Z16" s="4" t="s">
        <v>10</v>
      </c>
      <c r="AA16" s="4" t="s">
        <v>11</v>
      </c>
      <c r="AB16" s="17" t="s">
        <v>14</v>
      </c>
      <c r="AC16" s="182"/>
    </row>
    <row r="17" spans="1:29" ht="18" x14ac:dyDescent="0.25">
      <c r="A17" s="157"/>
      <c r="B17" s="179" t="s">
        <v>182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</row>
    <row r="18" spans="1:29" ht="14.25" x14ac:dyDescent="0.2">
      <c r="A18" s="157"/>
      <c r="B18" s="279">
        <v>88</v>
      </c>
      <c r="C18" s="279">
        <v>85</v>
      </c>
      <c r="D18" s="279">
        <v>83</v>
      </c>
      <c r="E18" s="279">
        <v>82</v>
      </c>
      <c r="F18" s="280">
        <f>AVERAGE(B18:E18)</f>
        <v>84.5</v>
      </c>
      <c r="G18" s="27">
        <v>53</v>
      </c>
      <c r="H18" s="27">
        <v>61</v>
      </c>
      <c r="I18" s="27">
        <v>56</v>
      </c>
      <c r="J18" s="27">
        <v>60</v>
      </c>
      <c r="K18" s="27">
        <v>60</v>
      </c>
      <c r="L18" s="270">
        <f>AVERAGE(G18:K18)</f>
        <v>58</v>
      </c>
      <c r="M18" s="27">
        <v>60</v>
      </c>
      <c r="N18" s="27">
        <v>80</v>
      </c>
      <c r="O18" s="27">
        <v>52</v>
      </c>
      <c r="P18" s="27">
        <v>35</v>
      </c>
      <c r="Q18" s="27">
        <v>66</v>
      </c>
      <c r="R18" s="270">
        <f>AVERAGE(M18:Q18)</f>
        <v>58.6</v>
      </c>
      <c r="S18" s="27">
        <v>60</v>
      </c>
      <c r="T18" s="27">
        <v>64</v>
      </c>
      <c r="U18" s="27">
        <v>65</v>
      </c>
      <c r="V18" s="27">
        <v>36</v>
      </c>
      <c r="W18" s="27">
        <v>68</v>
      </c>
      <c r="X18" s="270">
        <f>AVERAGE(S18:W18)</f>
        <v>58.6</v>
      </c>
      <c r="Y18" s="27">
        <v>36</v>
      </c>
      <c r="Z18" s="27">
        <v>63</v>
      </c>
      <c r="AA18" s="27">
        <v>52</v>
      </c>
      <c r="AB18" s="271">
        <f>AVERAGE(Y18:AA18)</f>
        <v>50.333333333333336</v>
      </c>
      <c r="AC18" s="283">
        <f>AVERAGE(F18,L18,R18,X18,AB18)</f>
        <v>62.006666666666661</v>
      </c>
    </row>
    <row r="19" spans="1:29" ht="14.25" x14ac:dyDescent="0.2">
      <c r="A19" s="19" t="s">
        <v>39</v>
      </c>
      <c r="B19" s="27">
        <f>'1 четверть 2016-2017'!B5</f>
        <v>52</v>
      </c>
      <c r="C19" s="27">
        <f>'1 четверть 2016-2017'!C5</f>
        <v>95.6</v>
      </c>
      <c r="D19" s="27">
        <f>'1 четверть 2016-2017'!D5</f>
        <v>84</v>
      </c>
      <c r="E19" s="27">
        <f>'1 четверть 2016-2017'!E5</f>
        <v>84</v>
      </c>
      <c r="F19" s="270">
        <f>'1 четверть 2016-2017'!F5</f>
        <v>78.900000000000006</v>
      </c>
      <c r="G19" s="27">
        <f>'1 четверть 2016-2017'!G5</f>
        <v>46</v>
      </c>
      <c r="H19" s="27">
        <f>'1 четверть 2016-2017'!H5</f>
        <v>85</v>
      </c>
      <c r="I19" s="27">
        <f>'1 четверть 2016-2017'!I5</f>
        <v>36</v>
      </c>
      <c r="J19" s="27">
        <f>'1 четверть 2016-2017'!J5</f>
        <v>61</v>
      </c>
      <c r="K19" s="27">
        <f>'1 четверть 2016-2017'!K5</f>
        <v>57</v>
      </c>
      <c r="L19" s="270">
        <f>'1 четверть 2016-2017'!L5</f>
        <v>57</v>
      </c>
      <c r="M19" s="27">
        <f>'1 четверть 2016-2017'!M5</f>
        <v>37.5</v>
      </c>
      <c r="N19" s="27">
        <f>'1 четверть 2016-2017'!N5</f>
        <v>63.6</v>
      </c>
      <c r="O19" s="27">
        <f>'1 четверть 2016-2017'!O5</f>
        <v>96</v>
      </c>
      <c r="P19" s="27">
        <f>'1 четверть 2016-2017'!P5</f>
        <v>37</v>
      </c>
      <c r="Q19" s="27">
        <f>'1 четверть 2016-2017'!Q5</f>
        <v>60</v>
      </c>
      <c r="R19" s="270">
        <f>'1 четверть 2016-2017'!R5</f>
        <v>58.820000000000007</v>
      </c>
      <c r="S19" s="27">
        <f>'1 четверть 2016-2017'!S5</f>
        <v>57</v>
      </c>
      <c r="T19" s="27">
        <f>'1 четверть 2016-2017'!T5</f>
        <v>60</v>
      </c>
      <c r="U19" s="27">
        <f>'1 четверть 2016-2017'!U5</f>
        <v>72</v>
      </c>
      <c r="V19" s="27">
        <f>'1 четверть 2016-2017'!V5</f>
        <v>33</v>
      </c>
      <c r="W19" s="27">
        <f>'1 четверть 2016-2017'!W5</f>
        <v>32</v>
      </c>
      <c r="X19" s="270">
        <f>'1 четверть 2016-2017'!X5</f>
        <v>50.8</v>
      </c>
      <c r="Y19" s="27">
        <f>'1 четверть 2016-2017'!Y5</f>
        <v>32</v>
      </c>
      <c r="Z19" s="27">
        <f>'1 четверть 2016-2017'!Z5</f>
        <v>60</v>
      </c>
      <c r="AA19" s="27">
        <f>'1 четверть 2016-2017'!AA5</f>
        <v>70</v>
      </c>
      <c r="AB19" s="271">
        <f>'1 четверть 2016-2017'!AB5</f>
        <v>54</v>
      </c>
      <c r="AC19" s="283">
        <f>AVERAGE(F19,L19,R19,X19,AB19)</f>
        <v>59.904000000000011</v>
      </c>
    </row>
    <row r="20" spans="1:29" ht="14.25" x14ac:dyDescent="0.2">
      <c r="A20" s="20" t="s">
        <v>40</v>
      </c>
      <c r="B20" s="249"/>
      <c r="C20" s="249"/>
      <c r="D20" s="249"/>
      <c r="E20" s="249"/>
      <c r="F20" s="250"/>
      <c r="G20" s="249"/>
      <c r="H20" s="249"/>
      <c r="I20" s="249"/>
      <c r="J20" s="249"/>
      <c r="K20" s="249"/>
      <c r="L20" s="250"/>
      <c r="M20" s="249"/>
      <c r="N20" s="249"/>
      <c r="O20" s="249"/>
      <c r="P20" s="249"/>
      <c r="Q20" s="249"/>
      <c r="R20" s="250"/>
      <c r="S20" s="249"/>
      <c r="T20" s="249"/>
      <c r="U20" s="249"/>
      <c r="V20" s="249"/>
      <c r="W20" s="249"/>
      <c r="X20" s="250"/>
      <c r="Y20" s="249"/>
      <c r="Z20" s="249"/>
      <c r="AA20" s="249"/>
      <c r="AB20" s="251"/>
      <c r="AC20" s="199"/>
    </row>
    <row r="21" spans="1:29" ht="14.25" x14ac:dyDescent="0.2">
      <c r="A21" s="20" t="s">
        <v>41</v>
      </c>
      <c r="B21" s="249"/>
      <c r="C21" s="249"/>
      <c r="D21" s="249"/>
      <c r="E21" s="249"/>
      <c r="F21" s="250"/>
      <c r="G21" s="249"/>
      <c r="H21" s="249"/>
      <c r="I21" s="249"/>
      <c r="J21" s="249"/>
      <c r="K21" s="249"/>
      <c r="L21" s="250"/>
      <c r="M21" s="249"/>
      <c r="N21" s="249"/>
      <c r="O21" s="249"/>
      <c r="P21" s="249"/>
      <c r="Q21" s="249"/>
      <c r="R21" s="250"/>
      <c r="S21" s="249"/>
      <c r="T21" s="249"/>
      <c r="U21" s="249"/>
      <c r="V21" s="249"/>
      <c r="W21" s="249"/>
      <c r="X21" s="250"/>
      <c r="Y21" s="249"/>
      <c r="Z21" s="249"/>
      <c r="AA21" s="249"/>
      <c r="AB21" s="251"/>
      <c r="AC21" s="199"/>
    </row>
    <row r="22" spans="1:29" ht="14.25" x14ac:dyDescent="0.2">
      <c r="A22" s="20" t="s">
        <v>42</v>
      </c>
      <c r="B22" s="249"/>
      <c r="C22" s="249"/>
      <c r="D22" s="249"/>
      <c r="E22" s="249"/>
      <c r="F22" s="250"/>
      <c r="G22" s="249"/>
      <c r="H22" s="249"/>
      <c r="I22" s="249"/>
      <c r="J22" s="249"/>
      <c r="K22" s="249"/>
      <c r="L22" s="250"/>
      <c r="M22" s="249"/>
      <c r="N22" s="249"/>
      <c r="O22" s="249"/>
      <c r="P22" s="249"/>
      <c r="Q22" s="249"/>
      <c r="R22" s="250"/>
      <c r="S22" s="249"/>
      <c r="T22" s="249"/>
      <c r="U22" s="249"/>
      <c r="V22" s="249"/>
      <c r="W22" s="249"/>
      <c r="X22" s="250"/>
      <c r="Y22" s="249"/>
      <c r="Z22" s="249"/>
      <c r="AA22" s="249"/>
      <c r="AB22" s="251"/>
      <c r="AC22" s="199"/>
    </row>
    <row r="23" spans="1:29" ht="14.25" x14ac:dyDescent="0.2">
      <c r="A23" s="20" t="s">
        <v>43</v>
      </c>
      <c r="B23" s="249"/>
      <c r="C23" s="249"/>
      <c r="D23" s="249"/>
      <c r="E23" s="249"/>
      <c r="F23" s="250"/>
      <c r="G23" s="249"/>
      <c r="H23" s="249"/>
      <c r="I23" s="249"/>
      <c r="J23" s="249"/>
      <c r="K23" s="249"/>
      <c r="L23" s="250"/>
      <c r="M23" s="249"/>
      <c r="N23" s="249"/>
      <c r="O23" s="249"/>
      <c r="P23" s="249"/>
      <c r="Q23" s="249"/>
      <c r="R23" s="250"/>
      <c r="S23" s="249"/>
      <c r="T23" s="249"/>
      <c r="U23" s="249"/>
      <c r="V23" s="249"/>
      <c r="W23" s="249"/>
      <c r="X23" s="250"/>
      <c r="Y23" s="249"/>
      <c r="Z23" s="249"/>
      <c r="AA23" s="249"/>
      <c r="AB23" s="251"/>
      <c r="AC23" s="199"/>
    </row>
    <row r="24" spans="1:29" s="135" customFormat="1" ht="14.25" x14ac:dyDescent="0.2">
      <c r="A24" s="129" t="s">
        <v>44</v>
      </c>
      <c r="B24" s="242">
        <f>B19-B18</f>
        <v>-36</v>
      </c>
      <c r="C24" s="240">
        <f t="shared" ref="C24:F24" si="2">C19-C18</f>
        <v>10.599999999999994</v>
      </c>
      <c r="D24" s="240">
        <f t="shared" si="2"/>
        <v>1</v>
      </c>
      <c r="E24" s="240">
        <f t="shared" si="2"/>
        <v>2</v>
      </c>
      <c r="F24" s="241">
        <f t="shared" si="2"/>
        <v>-5.5999999999999943</v>
      </c>
      <c r="G24" s="243">
        <f>G19-G18</f>
        <v>-7</v>
      </c>
      <c r="H24" s="240">
        <f t="shared" ref="H24:AB24" si="3">H19-H18</f>
        <v>24</v>
      </c>
      <c r="I24" s="242">
        <f t="shared" si="3"/>
        <v>-20</v>
      </c>
      <c r="J24" s="240">
        <f t="shared" si="3"/>
        <v>1</v>
      </c>
      <c r="K24" s="240">
        <f t="shared" si="3"/>
        <v>-3</v>
      </c>
      <c r="L24" s="241">
        <f t="shared" si="3"/>
        <v>-1</v>
      </c>
      <c r="M24" s="242">
        <f t="shared" si="3"/>
        <v>-22.5</v>
      </c>
      <c r="N24" s="243">
        <f t="shared" si="3"/>
        <v>-16.399999999999999</v>
      </c>
      <c r="O24" s="243">
        <f t="shared" si="3"/>
        <v>44</v>
      </c>
      <c r="P24" s="240">
        <f t="shared" si="3"/>
        <v>2</v>
      </c>
      <c r="Q24" s="243">
        <f t="shared" si="3"/>
        <v>-6</v>
      </c>
      <c r="R24" s="241">
        <f t="shared" si="3"/>
        <v>0.22000000000000597</v>
      </c>
      <c r="S24" s="243">
        <f t="shared" si="3"/>
        <v>-3</v>
      </c>
      <c r="T24" s="243">
        <f t="shared" si="3"/>
        <v>-4</v>
      </c>
      <c r="U24" s="240">
        <f t="shared" si="3"/>
        <v>7</v>
      </c>
      <c r="V24" s="243">
        <f t="shared" si="3"/>
        <v>-3</v>
      </c>
      <c r="W24" s="242">
        <f t="shared" si="3"/>
        <v>-36</v>
      </c>
      <c r="X24" s="241">
        <f t="shared" si="3"/>
        <v>-7.8000000000000043</v>
      </c>
      <c r="Y24" s="243">
        <f t="shared" si="3"/>
        <v>-4</v>
      </c>
      <c r="Z24" s="243">
        <f t="shared" si="3"/>
        <v>-3</v>
      </c>
      <c r="AA24" s="240">
        <f t="shared" si="3"/>
        <v>18</v>
      </c>
      <c r="AB24" s="244">
        <f t="shared" si="3"/>
        <v>3.6666666666666643</v>
      </c>
      <c r="AC24" s="199">
        <f>AC19-AC18</f>
        <v>-2.10266666666665</v>
      </c>
    </row>
    <row r="25" spans="1:29" ht="102.75" x14ac:dyDescent="0.15">
      <c r="A25" s="23" t="s">
        <v>45</v>
      </c>
      <c r="B25" s="109" t="s">
        <v>51</v>
      </c>
      <c r="C25" s="23" t="s">
        <v>197</v>
      </c>
      <c r="D25" s="23" t="s">
        <v>197</v>
      </c>
      <c r="E25" s="23" t="s">
        <v>126</v>
      </c>
      <c r="F25" s="59"/>
      <c r="G25" s="111" t="s">
        <v>47</v>
      </c>
      <c r="H25" s="63" t="s">
        <v>48</v>
      </c>
      <c r="I25" s="110" t="s">
        <v>51</v>
      </c>
      <c r="J25" s="63" t="s">
        <v>50</v>
      </c>
      <c r="K25" s="61" t="s">
        <v>49</v>
      </c>
      <c r="L25" s="62"/>
      <c r="M25" s="110" t="s">
        <v>46</v>
      </c>
      <c r="N25" s="63" t="s">
        <v>126</v>
      </c>
      <c r="O25" s="63" t="s">
        <v>196</v>
      </c>
      <c r="P25" s="63" t="s">
        <v>195</v>
      </c>
      <c r="Q25" s="63" t="s">
        <v>50</v>
      </c>
      <c r="R25" s="62"/>
      <c r="S25" s="63" t="s">
        <v>47</v>
      </c>
      <c r="T25" s="63" t="s">
        <v>48</v>
      </c>
      <c r="U25" s="61" t="s">
        <v>49</v>
      </c>
      <c r="V25" s="61" t="s">
        <v>49</v>
      </c>
      <c r="W25" s="110" t="s">
        <v>50</v>
      </c>
      <c r="X25" s="62"/>
      <c r="Y25" s="61" t="s">
        <v>51</v>
      </c>
      <c r="Z25" s="58" t="s">
        <v>50</v>
      </c>
      <c r="AA25" s="58" t="s">
        <v>49</v>
      </c>
      <c r="AB25" s="178"/>
      <c r="AC25" s="181"/>
    </row>
    <row r="28" spans="1:29" ht="14.25" customHeight="1" x14ac:dyDescent="0.2">
      <c r="A28" s="164"/>
      <c r="B28" s="160" t="s">
        <v>0</v>
      </c>
      <c r="C28" s="160"/>
      <c r="D28" s="160"/>
      <c r="E28" s="160"/>
      <c r="F28" s="160"/>
      <c r="G28" s="160" t="s">
        <v>1</v>
      </c>
      <c r="H28" s="160"/>
      <c r="I28" s="160"/>
      <c r="J28" s="160"/>
      <c r="K28" s="160"/>
      <c r="L28" s="160"/>
      <c r="M28" s="160" t="s">
        <v>2</v>
      </c>
      <c r="N28" s="160"/>
      <c r="O28" s="160"/>
      <c r="P28" s="160"/>
      <c r="Q28" s="160"/>
      <c r="R28" s="160"/>
      <c r="S28" s="160" t="s">
        <v>3</v>
      </c>
      <c r="T28" s="160"/>
      <c r="U28" s="160"/>
      <c r="V28" s="160"/>
      <c r="W28" s="160"/>
      <c r="X28" s="160"/>
      <c r="Y28" s="156" t="s">
        <v>4</v>
      </c>
      <c r="Z28" s="156"/>
      <c r="AA28" s="156"/>
      <c r="AB28" s="160"/>
      <c r="AC28" s="183" t="s">
        <v>246</v>
      </c>
    </row>
    <row r="29" spans="1:29" ht="14.25" x14ac:dyDescent="0.2">
      <c r="A29" s="157" t="s">
        <v>37</v>
      </c>
      <c r="B29" s="4" t="s">
        <v>9</v>
      </c>
      <c r="C29" s="4" t="s">
        <v>10</v>
      </c>
      <c r="D29" s="4" t="s">
        <v>11</v>
      </c>
      <c r="E29" s="4" t="s">
        <v>12</v>
      </c>
      <c r="F29" s="15" t="s">
        <v>14</v>
      </c>
      <c r="G29" s="4" t="s">
        <v>9</v>
      </c>
      <c r="H29" s="4" t="s">
        <v>10</v>
      </c>
      <c r="I29" s="4" t="s">
        <v>11</v>
      </c>
      <c r="J29" s="4" t="s">
        <v>12</v>
      </c>
      <c r="K29" s="4" t="s">
        <v>13</v>
      </c>
      <c r="L29" s="16" t="s">
        <v>14</v>
      </c>
      <c r="M29" s="7" t="s">
        <v>9</v>
      </c>
      <c r="N29" s="4" t="s">
        <v>10</v>
      </c>
      <c r="O29" s="4" t="s">
        <v>11</v>
      </c>
      <c r="P29" s="4" t="s">
        <v>12</v>
      </c>
      <c r="Q29" s="4" t="s">
        <v>13</v>
      </c>
      <c r="R29" s="16" t="s">
        <v>14</v>
      </c>
      <c r="S29" s="4" t="s">
        <v>9</v>
      </c>
      <c r="T29" s="4" t="s">
        <v>10</v>
      </c>
      <c r="U29" s="4" t="s">
        <v>11</v>
      </c>
      <c r="V29" s="4" t="s">
        <v>12</v>
      </c>
      <c r="W29" s="4" t="s">
        <v>13</v>
      </c>
      <c r="X29" s="16" t="s">
        <v>14</v>
      </c>
      <c r="Y29" s="4" t="s">
        <v>9</v>
      </c>
      <c r="Z29" s="4" t="s">
        <v>10</v>
      </c>
      <c r="AA29" s="4" t="s">
        <v>11</v>
      </c>
      <c r="AB29" s="18" t="s">
        <v>14</v>
      </c>
      <c r="AC29" s="184"/>
    </row>
    <row r="30" spans="1:29" ht="18" x14ac:dyDescent="0.25">
      <c r="A30" s="157"/>
      <c r="B30" s="158" t="s">
        <v>183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63"/>
    </row>
    <row r="31" spans="1:29" ht="14.25" x14ac:dyDescent="0.2">
      <c r="A31" s="157"/>
      <c r="B31" s="126">
        <v>79</v>
      </c>
      <c r="C31" s="126">
        <v>58</v>
      </c>
      <c r="D31" s="126">
        <v>66</v>
      </c>
      <c r="E31" s="126">
        <v>54</v>
      </c>
      <c r="F31" s="245">
        <f>AVERAGE(B31:E31)</f>
        <v>64.25</v>
      </c>
      <c r="G31" s="246">
        <v>44</v>
      </c>
      <c r="H31" s="246">
        <v>56</v>
      </c>
      <c r="I31" s="246">
        <v>52</v>
      </c>
      <c r="J31" s="246">
        <v>46</v>
      </c>
      <c r="K31" s="246">
        <v>42</v>
      </c>
      <c r="L31" s="125">
        <f>AVERAGE(G31:K31)</f>
        <v>48</v>
      </c>
      <c r="M31" s="246">
        <v>48</v>
      </c>
      <c r="N31" s="246">
        <v>64</v>
      </c>
      <c r="O31" s="246">
        <v>31</v>
      </c>
      <c r="P31" s="247">
        <v>45</v>
      </c>
      <c r="Q31" s="246">
        <v>40</v>
      </c>
      <c r="R31" s="125">
        <f>AVERAGE(M31:Q32)</f>
        <v>44.88</v>
      </c>
      <c r="S31" s="246">
        <v>50</v>
      </c>
      <c r="T31" s="246">
        <v>28</v>
      </c>
      <c r="U31" s="246">
        <v>37</v>
      </c>
      <c r="V31" s="246">
        <v>26</v>
      </c>
      <c r="W31" s="247">
        <v>34</v>
      </c>
      <c r="X31" s="125">
        <f>AVERAGE(S31:W31)</f>
        <v>35</v>
      </c>
      <c r="Y31" s="246">
        <v>16</v>
      </c>
      <c r="Z31" s="246">
        <v>42</v>
      </c>
      <c r="AA31" s="246">
        <v>28</v>
      </c>
      <c r="AB31" s="248">
        <f>AVERAGE(Y31:AA31)</f>
        <v>28.666666666666668</v>
      </c>
      <c r="AC31" s="190">
        <f>AVERAGE(F31,L31,R31,X31,AB31)</f>
        <v>44.159333333333329</v>
      </c>
    </row>
    <row r="32" spans="1:29" ht="14.25" x14ac:dyDescent="0.2">
      <c r="A32" s="19" t="s">
        <v>39</v>
      </c>
      <c r="B32" s="246">
        <f>'2 четверть 2016-2017 '!B18</f>
        <v>76</v>
      </c>
      <c r="C32" s="246">
        <f>'2 четверть 2016-2017 '!C18</f>
        <v>60</v>
      </c>
      <c r="D32" s="246">
        <f>'2 четверть 2016-2017 '!D18</f>
        <v>64</v>
      </c>
      <c r="E32" s="246">
        <f>'2 четверть 2016-2017 '!E18</f>
        <v>36</v>
      </c>
      <c r="F32" s="125">
        <f>'2 четверть 2016-2017 '!F18</f>
        <v>59</v>
      </c>
      <c r="G32" s="246">
        <f>'2 четверть 2016-2017 '!G18</f>
        <v>42</v>
      </c>
      <c r="H32" s="246">
        <f>'2 четверть 2016-2017 '!H18</f>
        <v>33</v>
      </c>
      <c r="I32" s="246">
        <f>'2 четверть 2016-2017 '!I18</f>
        <v>34</v>
      </c>
      <c r="J32" s="246">
        <f>'2 четверть 2016-2017 '!J18</f>
        <v>50</v>
      </c>
      <c r="K32" s="246">
        <f>'2 четверть 2016-2017 '!K18</f>
        <v>38</v>
      </c>
      <c r="L32" s="125">
        <f>'2 четверть 2016-2017 '!L18</f>
        <v>39.4</v>
      </c>
      <c r="M32" s="246">
        <f>'2 четверть 2016-2017 '!M18</f>
        <v>37.5</v>
      </c>
      <c r="N32" s="246">
        <f>'2 четверть 2016-2017 '!N18</f>
        <v>64</v>
      </c>
      <c r="O32" s="246">
        <f>'2 четверть 2016-2017 '!O18</f>
        <v>36</v>
      </c>
      <c r="P32" s="246">
        <f>'2 четверть 2016-2017 '!P18</f>
        <v>50</v>
      </c>
      <c r="Q32" s="246">
        <f>'2 четверть 2016-2017 '!Q18</f>
        <v>33.299999999999997</v>
      </c>
      <c r="R32" s="125">
        <f>'2 четверть 2016-2017 '!R18</f>
        <v>44.160000000000004</v>
      </c>
      <c r="S32" s="246">
        <f>'2 четверть 2016-2017 '!S18</f>
        <v>41</v>
      </c>
      <c r="T32" s="246">
        <f>'2 четверть 2016-2017 '!T18</f>
        <v>32</v>
      </c>
      <c r="U32" s="246">
        <f>'2 четверть 2016-2017 '!U18</f>
        <v>52</v>
      </c>
      <c r="V32" s="246">
        <f>'2 четверть 2016-2017 '!V18</f>
        <v>16</v>
      </c>
      <c r="W32" s="246">
        <f>'2 четверть 2016-2017 '!W18</f>
        <v>40</v>
      </c>
      <c r="X32" s="125">
        <f>'2 четверть 2016-2017 '!X18</f>
        <v>36.200000000000003</v>
      </c>
      <c r="Y32" s="246">
        <f>'2 четверть 2016-2017 '!Y18</f>
        <v>24</v>
      </c>
      <c r="Z32" s="246">
        <f>'2 четверть 2016-2017 '!Z18</f>
        <v>52</v>
      </c>
      <c r="AA32" s="246">
        <f>'2 четверть 2016-2017 '!AA18</f>
        <v>37</v>
      </c>
      <c r="AB32" s="248">
        <f>'2 четверть 2016-2017 '!AB18</f>
        <v>37.666666666666664</v>
      </c>
      <c r="AC32" s="190">
        <f>AVERAGE(F32,L32,R32,X32,AB32)</f>
        <v>43.285333333333327</v>
      </c>
    </row>
    <row r="33" spans="1:29" ht="14.25" x14ac:dyDescent="0.2">
      <c r="A33" s="20" t="s">
        <v>40</v>
      </c>
      <c r="B33" s="249"/>
      <c r="C33" s="249"/>
      <c r="D33" s="249"/>
      <c r="E33" s="249"/>
      <c r="F33" s="250"/>
      <c r="G33" s="249"/>
      <c r="H33" s="249"/>
      <c r="I33" s="249"/>
      <c r="J33" s="249"/>
      <c r="K33" s="249"/>
      <c r="L33" s="250"/>
      <c r="M33" s="249"/>
      <c r="N33" s="249"/>
      <c r="O33" s="249"/>
      <c r="P33" s="249"/>
      <c r="Q33" s="249"/>
      <c r="R33" s="250"/>
      <c r="S33" s="249"/>
      <c r="T33" s="249"/>
      <c r="U33" s="249"/>
      <c r="V33" s="249"/>
      <c r="W33" s="249"/>
      <c r="X33" s="250"/>
      <c r="Y33" s="249"/>
      <c r="Z33" s="249"/>
      <c r="AA33" s="249"/>
      <c r="AB33" s="251"/>
      <c r="AC33" s="190"/>
    </row>
    <row r="34" spans="1:29" ht="14.25" x14ac:dyDescent="0.2">
      <c r="A34" s="20" t="s">
        <v>41</v>
      </c>
      <c r="B34" s="249"/>
      <c r="C34" s="249"/>
      <c r="D34" s="249"/>
      <c r="E34" s="249"/>
      <c r="F34" s="250"/>
      <c r="G34" s="249"/>
      <c r="H34" s="249"/>
      <c r="I34" s="249"/>
      <c r="J34" s="249"/>
      <c r="K34" s="249"/>
      <c r="L34" s="250"/>
      <c r="M34" s="249"/>
      <c r="N34" s="249"/>
      <c r="O34" s="249"/>
      <c r="P34" s="249"/>
      <c r="Q34" s="249"/>
      <c r="R34" s="250"/>
      <c r="S34" s="249"/>
      <c r="T34" s="249"/>
      <c r="U34" s="249"/>
      <c r="V34" s="249"/>
      <c r="W34" s="249"/>
      <c r="X34" s="250"/>
      <c r="Y34" s="249"/>
      <c r="Z34" s="249"/>
      <c r="AA34" s="249"/>
      <c r="AB34" s="251"/>
      <c r="AC34" s="190"/>
    </row>
    <row r="35" spans="1:29" ht="14.25" x14ac:dyDescent="0.2">
      <c r="A35" s="20" t="s">
        <v>42</v>
      </c>
      <c r="B35" s="249"/>
      <c r="C35" s="249"/>
      <c r="D35" s="249"/>
      <c r="E35" s="249"/>
      <c r="F35" s="250"/>
      <c r="G35" s="249"/>
      <c r="H35" s="249"/>
      <c r="I35" s="249"/>
      <c r="J35" s="249"/>
      <c r="K35" s="249"/>
      <c r="L35" s="250"/>
      <c r="M35" s="249"/>
      <c r="N35" s="249"/>
      <c r="O35" s="249"/>
      <c r="P35" s="249"/>
      <c r="Q35" s="249"/>
      <c r="R35" s="250"/>
      <c r="S35" s="249"/>
      <c r="T35" s="249"/>
      <c r="U35" s="249"/>
      <c r="V35" s="249"/>
      <c r="W35" s="249"/>
      <c r="X35" s="250"/>
      <c r="Y35" s="249"/>
      <c r="Z35" s="249"/>
      <c r="AA35" s="249"/>
      <c r="AB35" s="251"/>
      <c r="AC35" s="190"/>
    </row>
    <row r="36" spans="1:29" ht="14.25" x14ac:dyDescent="0.2">
      <c r="A36" s="20" t="s">
        <v>43</v>
      </c>
      <c r="B36" s="249"/>
      <c r="C36" s="249"/>
      <c r="D36" s="249"/>
      <c r="E36" s="249"/>
      <c r="F36" s="250"/>
      <c r="G36" s="249"/>
      <c r="H36" s="249"/>
      <c r="I36" s="249"/>
      <c r="J36" s="249"/>
      <c r="K36" s="249"/>
      <c r="L36" s="250"/>
      <c r="M36" s="249"/>
      <c r="N36" s="249"/>
      <c r="O36" s="249"/>
      <c r="P36" s="249"/>
      <c r="Q36" s="249"/>
      <c r="R36" s="250"/>
      <c r="S36" s="249"/>
      <c r="T36" s="249"/>
      <c r="U36" s="249"/>
      <c r="V36" s="249"/>
      <c r="W36" s="249"/>
      <c r="X36" s="250"/>
      <c r="Y36" s="249"/>
      <c r="Z36" s="249"/>
      <c r="AA36" s="249"/>
      <c r="AB36" s="251"/>
      <c r="AC36" s="190"/>
    </row>
    <row r="37" spans="1:29" s="135" customFormat="1" ht="14.25" x14ac:dyDescent="0.2">
      <c r="A37" s="129" t="s">
        <v>44</v>
      </c>
      <c r="B37" s="240">
        <f>B32-B31</f>
        <v>-3</v>
      </c>
      <c r="C37" s="240">
        <f t="shared" ref="C37:F37" si="4">C32-C31</f>
        <v>2</v>
      </c>
      <c r="D37" s="240">
        <f t="shared" si="4"/>
        <v>-2</v>
      </c>
      <c r="E37" s="243">
        <f t="shared" si="4"/>
        <v>-18</v>
      </c>
      <c r="F37" s="241">
        <f t="shared" si="4"/>
        <v>-5.25</v>
      </c>
      <c r="G37" s="243">
        <f>G32-G31</f>
        <v>-2</v>
      </c>
      <c r="H37" s="242">
        <f t="shared" ref="H37:AB37" si="5">H32-H31</f>
        <v>-23</v>
      </c>
      <c r="I37" s="243">
        <f t="shared" si="5"/>
        <v>-18</v>
      </c>
      <c r="J37" s="243">
        <f t="shared" si="5"/>
        <v>4</v>
      </c>
      <c r="K37" s="243">
        <f t="shared" si="5"/>
        <v>-4</v>
      </c>
      <c r="L37" s="241">
        <f t="shared" si="5"/>
        <v>-8.6000000000000014</v>
      </c>
      <c r="M37" s="243">
        <f t="shared" si="5"/>
        <v>-10.5</v>
      </c>
      <c r="N37" s="242">
        <f t="shared" si="5"/>
        <v>0</v>
      </c>
      <c r="O37" s="240">
        <f t="shared" si="5"/>
        <v>5</v>
      </c>
      <c r="P37" s="240">
        <f t="shared" si="5"/>
        <v>5</v>
      </c>
      <c r="Q37" s="240">
        <f t="shared" si="5"/>
        <v>-6.7000000000000028</v>
      </c>
      <c r="R37" s="241">
        <f t="shared" si="5"/>
        <v>-0.71999999999999886</v>
      </c>
      <c r="S37" s="243">
        <f t="shared" si="5"/>
        <v>-9</v>
      </c>
      <c r="T37" s="240">
        <f t="shared" si="5"/>
        <v>4</v>
      </c>
      <c r="U37" s="240">
        <f t="shared" si="5"/>
        <v>15</v>
      </c>
      <c r="V37" s="240">
        <f t="shared" si="5"/>
        <v>-10</v>
      </c>
      <c r="W37" s="240">
        <f t="shared" si="5"/>
        <v>6</v>
      </c>
      <c r="X37" s="241">
        <f t="shared" si="5"/>
        <v>1.2000000000000028</v>
      </c>
      <c r="Y37" s="240">
        <f t="shared" si="5"/>
        <v>8</v>
      </c>
      <c r="Z37" s="240">
        <f t="shared" si="5"/>
        <v>10</v>
      </c>
      <c r="AA37" s="240">
        <f t="shared" si="5"/>
        <v>9</v>
      </c>
      <c r="AB37" s="244">
        <f t="shared" si="5"/>
        <v>8.9999999999999964</v>
      </c>
      <c r="AC37" s="191">
        <f>AC32-AC31</f>
        <v>-0.87400000000000233</v>
      </c>
    </row>
    <row r="38" spans="1:29" ht="93" x14ac:dyDescent="0.2">
      <c r="A38" s="23" t="s">
        <v>45</v>
      </c>
      <c r="B38" s="23" t="s">
        <v>198</v>
      </c>
      <c r="C38" s="23" t="s">
        <v>199</v>
      </c>
      <c r="D38" s="23" t="s">
        <v>199</v>
      </c>
      <c r="E38" s="119" t="s">
        <v>199</v>
      </c>
      <c r="F38" s="59"/>
      <c r="G38" s="58" t="s">
        <v>200</v>
      </c>
      <c r="H38" s="110" t="s">
        <v>201</v>
      </c>
      <c r="I38" s="63" t="s">
        <v>201</v>
      </c>
      <c r="J38" s="63" t="s">
        <v>202</v>
      </c>
      <c r="K38" s="63" t="s">
        <v>202</v>
      </c>
      <c r="L38" s="62"/>
      <c r="M38" s="63" t="s">
        <v>198</v>
      </c>
      <c r="N38" s="110" t="s">
        <v>198</v>
      </c>
      <c r="O38" s="61" t="s">
        <v>199</v>
      </c>
      <c r="P38" s="63" t="s">
        <v>203</v>
      </c>
      <c r="Q38" s="61" t="s">
        <v>201</v>
      </c>
      <c r="R38" s="62"/>
      <c r="S38" s="63" t="s">
        <v>200</v>
      </c>
      <c r="T38" s="61" t="s">
        <v>200</v>
      </c>
      <c r="U38" s="61" t="s">
        <v>202</v>
      </c>
      <c r="V38" s="61" t="s">
        <v>202</v>
      </c>
      <c r="W38" s="63" t="s">
        <v>203</v>
      </c>
      <c r="X38" s="62"/>
      <c r="Y38" s="61" t="s">
        <v>200</v>
      </c>
      <c r="Z38" s="58" t="s">
        <v>200</v>
      </c>
      <c r="AA38" s="58" t="s">
        <v>201</v>
      </c>
      <c r="AB38" s="178"/>
      <c r="AC38" s="188"/>
    </row>
    <row r="41" spans="1:29" ht="14.25" customHeight="1" x14ac:dyDescent="0.2">
      <c r="A41" s="164"/>
      <c r="B41" s="160" t="s">
        <v>0</v>
      </c>
      <c r="C41" s="160"/>
      <c r="D41" s="160"/>
      <c r="E41" s="160"/>
      <c r="F41" s="160"/>
      <c r="G41" s="160" t="s">
        <v>1</v>
      </c>
      <c r="H41" s="160"/>
      <c r="I41" s="160"/>
      <c r="J41" s="160"/>
      <c r="K41" s="160"/>
      <c r="L41" s="160"/>
      <c r="M41" s="160" t="s">
        <v>2</v>
      </c>
      <c r="N41" s="160"/>
      <c r="O41" s="160"/>
      <c r="P41" s="160"/>
      <c r="Q41" s="160"/>
      <c r="R41" s="160"/>
      <c r="S41" s="160" t="s">
        <v>3</v>
      </c>
      <c r="T41" s="160"/>
      <c r="U41" s="160"/>
      <c r="V41" s="160"/>
      <c r="W41" s="160"/>
      <c r="X41" s="160"/>
      <c r="Y41" s="156" t="s">
        <v>4</v>
      </c>
      <c r="Z41" s="156"/>
      <c r="AA41" s="156"/>
      <c r="AB41" s="160"/>
      <c r="AC41" s="183" t="s">
        <v>246</v>
      </c>
    </row>
    <row r="42" spans="1:29" ht="14.25" x14ac:dyDescent="0.2">
      <c r="A42" s="157" t="s">
        <v>37</v>
      </c>
      <c r="B42" s="4" t="s">
        <v>9</v>
      </c>
      <c r="C42" s="4" t="s">
        <v>10</v>
      </c>
      <c r="D42" s="4" t="s">
        <v>11</v>
      </c>
      <c r="E42" s="4" t="s">
        <v>12</v>
      </c>
      <c r="F42" s="15" t="s">
        <v>14</v>
      </c>
      <c r="G42" s="4" t="s">
        <v>9</v>
      </c>
      <c r="H42" s="4" t="s">
        <v>10</v>
      </c>
      <c r="I42" s="4" t="s">
        <v>11</v>
      </c>
      <c r="J42" s="4" t="s">
        <v>12</v>
      </c>
      <c r="K42" s="4" t="s">
        <v>13</v>
      </c>
      <c r="L42" s="16" t="s">
        <v>14</v>
      </c>
      <c r="M42" s="7" t="s">
        <v>9</v>
      </c>
      <c r="N42" s="4" t="s">
        <v>10</v>
      </c>
      <c r="O42" s="4" t="s">
        <v>11</v>
      </c>
      <c r="P42" s="4" t="s">
        <v>12</v>
      </c>
      <c r="Q42" s="4" t="s">
        <v>13</v>
      </c>
      <c r="R42" s="16" t="s">
        <v>14</v>
      </c>
      <c r="S42" s="4" t="s">
        <v>9</v>
      </c>
      <c r="T42" s="4" t="s">
        <v>10</v>
      </c>
      <c r="U42" s="4" t="s">
        <v>11</v>
      </c>
      <c r="V42" s="4" t="s">
        <v>12</v>
      </c>
      <c r="W42" s="4" t="s">
        <v>13</v>
      </c>
      <c r="X42" s="16" t="s">
        <v>14</v>
      </c>
      <c r="Y42" s="4" t="s">
        <v>9</v>
      </c>
      <c r="Z42" s="4" t="s">
        <v>10</v>
      </c>
      <c r="AA42" s="4" t="s">
        <v>11</v>
      </c>
      <c r="AB42" s="18" t="s">
        <v>14</v>
      </c>
      <c r="AC42" s="184"/>
    </row>
    <row r="43" spans="1:29" ht="18" x14ac:dyDescent="0.25">
      <c r="A43" s="157"/>
      <c r="B43" s="158" t="s">
        <v>184</v>
      </c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88"/>
    </row>
    <row r="44" spans="1:29" ht="14.25" x14ac:dyDescent="0.2">
      <c r="A44" s="157"/>
      <c r="B44" s="126">
        <v>75</v>
      </c>
      <c r="C44" s="126">
        <v>75</v>
      </c>
      <c r="D44" s="126">
        <v>75</v>
      </c>
      <c r="E44" s="126">
        <v>59</v>
      </c>
      <c r="F44" s="245">
        <v>71</v>
      </c>
      <c r="G44" s="246">
        <v>47.3</v>
      </c>
      <c r="H44" s="246">
        <v>53.9</v>
      </c>
      <c r="I44" s="246">
        <v>50</v>
      </c>
      <c r="J44" s="246">
        <v>67</v>
      </c>
      <c r="K44" s="246">
        <v>46.4</v>
      </c>
      <c r="L44" s="125">
        <v>52.919999999999995</v>
      </c>
      <c r="M44" s="246">
        <v>53.3</v>
      </c>
      <c r="N44" s="246">
        <v>71.2</v>
      </c>
      <c r="O44" s="246">
        <v>61</v>
      </c>
      <c r="P44" s="246">
        <v>55</v>
      </c>
      <c r="Q44" s="246">
        <v>33.299999999999997</v>
      </c>
      <c r="R44" s="125">
        <v>54.760000000000005</v>
      </c>
      <c r="S44" s="246">
        <v>61.9</v>
      </c>
      <c r="T44" s="246">
        <v>71.3</v>
      </c>
      <c r="U44" s="246">
        <v>58.3</v>
      </c>
      <c r="V44" s="246">
        <v>36.799999999999997</v>
      </c>
      <c r="W44" s="246">
        <v>39</v>
      </c>
      <c r="X44" s="125">
        <v>53.46</v>
      </c>
      <c r="Y44" s="246">
        <v>58.3</v>
      </c>
      <c r="Z44" s="246">
        <v>75</v>
      </c>
      <c r="AA44" s="246">
        <v>52</v>
      </c>
      <c r="AB44" s="248">
        <v>61.766666666666673</v>
      </c>
      <c r="AC44" s="190">
        <v>58.781333333333336</v>
      </c>
    </row>
    <row r="45" spans="1:29" ht="14.25" x14ac:dyDescent="0.2">
      <c r="A45" s="19" t="s">
        <v>39</v>
      </c>
      <c r="B45" s="246">
        <v>76.150000000000006</v>
      </c>
      <c r="C45" s="246">
        <v>56</v>
      </c>
      <c r="D45" s="246">
        <v>83.949999999999989</v>
      </c>
      <c r="E45" s="246">
        <v>64</v>
      </c>
      <c r="F45" s="125">
        <v>70.025000000000006</v>
      </c>
      <c r="G45" s="246">
        <v>53.4</v>
      </c>
      <c r="H45" s="246">
        <v>44</v>
      </c>
      <c r="I45" s="246">
        <v>54</v>
      </c>
      <c r="J45" s="246">
        <v>38.25</v>
      </c>
      <c r="K45" s="246">
        <v>57.6</v>
      </c>
      <c r="L45" s="125">
        <v>49.45</v>
      </c>
      <c r="M45" s="246">
        <v>66.599999999999994</v>
      </c>
      <c r="N45" s="246">
        <v>78.150000000000006</v>
      </c>
      <c r="O45" s="246">
        <v>48</v>
      </c>
      <c r="P45" s="246">
        <v>42</v>
      </c>
      <c r="Q45" s="246">
        <v>66.8</v>
      </c>
      <c r="R45" s="125">
        <v>60.31</v>
      </c>
      <c r="S45" s="246">
        <v>62</v>
      </c>
      <c r="T45" s="246">
        <v>71.3</v>
      </c>
      <c r="U45" s="246">
        <v>64.099999999999994</v>
      </c>
      <c r="V45" s="246">
        <v>28</v>
      </c>
      <c r="W45" s="246">
        <v>40.9</v>
      </c>
      <c r="X45" s="125">
        <v>53.260000000000005</v>
      </c>
      <c r="Y45" s="246">
        <v>63.65</v>
      </c>
      <c r="Z45" s="246">
        <v>84</v>
      </c>
      <c r="AA45" s="246">
        <v>54</v>
      </c>
      <c r="AB45" s="248">
        <v>67.216666666666669</v>
      </c>
      <c r="AC45" s="190">
        <v>60.05233333333333</v>
      </c>
    </row>
    <row r="46" spans="1:29" ht="14.25" x14ac:dyDescent="0.2">
      <c r="A46" s="20" t="s">
        <v>40</v>
      </c>
      <c r="B46" s="249"/>
      <c r="C46" s="249"/>
      <c r="D46" s="249"/>
      <c r="E46" s="249"/>
      <c r="F46" s="250"/>
      <c r="G46" s="249"/>
      <c r="H46" s="249"/>
      <c r="I46" s="249"/>
      <c r="J46" s="249"/>
      <c r="K46" s="249"/>
      <c r="L46" s="250"/>
      <c r="M46" s="249"/>
      <c r="N46" s="249"/>
      <c r="O46" s="249"/>
      <c r="P46" s="249"/>
      <c r="Q46" s="249"/>
      <c r="R46" s="250"/>
      <c r="S46" s="249"/>
      <c r="T46" s="249"/>
      <c r="U46" s="249"/>
      <c r="V46" s="249"/>
      <c r="W46" s="249"/>
      <c r="X46" s="250"/>
      <c r="Y46" s="249"/>
      <c r="Z46" s="249"/>
      <c r="AA46" s="249"/>
      <c r="AB46" s="251"/>
      <c r="AC46" s="190"/>
    </row>
    <row r="47" spans="1:29" ht="14.25" x14ac:dyDescent="0.2">
      <c r="A47" s="20" t="s">
        <v>41</v>
      </c>
      <c r="B47" s="249"/>
      <c r="C47" s="249"/>
      <c r="D47" s="249"/>
      <c r="E47" s="249"/>
      <c r="F47" s="250"/>
      <c r="G47" s="249"/>
      <c r="H47" s="249"/>
      <c r="I47" s="249"/>
      <c r="J47" s="249"/>
      <c r="K47" s="249"/>
      <c r="L47" s="250"/>
      <c r="M47" s="249"/>
      <c r="N47" s="249"/>
      <c r="O47" s="249"/>
      <c r="P47" s="249"/>
      <c r="Q47" s="249"/>
      <c r="R47" s="250"/>
      <c r="S47" s="249"/>
      <c r="T47" s="249"/>
      <c r="U47" s="249"/>
      <c r="V47" s="249"/>
      <c r="W47" s="249"/>
      <c r="X47" s="250"/>
      <c r="Y47" s="249"/>
      <c r="Z47" s="249"/>
      <c r="AA47" s="249"/>
      <c r="AB47" s="251"/>
      <c r="AC47" s="190"/>
    </row>
    <row r="48" spans="1:29" ht="14.25" x14ac:dyDescent="0.2">
      <c r="A48" s="20" t="s">
        <v>42</v>
      </c>
      <c r="B48" s="249"/>
      <c r="C48" s="249"/>
      <c r="D48" s="249"/>
      <c r="E48" s="249"/>
      <c r="F48" s="250"/>
      <c r="G48" s="249"/>
      <c r="H48" s="249"/>
      <c r="I48" s="249"/>
      <c r="J48" s="249"/>
      <c r="K48" s="249"/>
      <c r="L48" s="250"/>
      <c r="M48" s="249"/>
      <c r="N48" s="249"/>
      <c r="O48" s="249"/>
      <c r="P48" s="249"/>
      <c r="Q48" s="249"/>
      <c r="R48" s="250"/>
      <c r="S48" s="249"/>
      <c r="T48" s="249"/>
      <c r="U48" s="249"/>
      <c r="V48" s="249"/>
      <c r="W48" s="249"/>
      <c r="X48" s="250"/>
      <c r="Y48" s="249"/>
      <c r="Z48" s="249"/>
      <c r="AA48" s="249"/>
      <c r="AB48" s="251"/>
      <c r="AC48" s="190"/>
    </row>
    <row r="49" spans="1:29" ht="14.25" x14ac:dyDescent="0.2">
      <c r="A49" s="20" t="s">
        <v>43</v>
      </c>
      <c r="B49" s="249"/>
      <c r="C49" s="249"/>
      <c r="D49" s="249"/>
      <c r="E49" s="249"/>
      <c r="F49" s="250"/>
      <c r="G49" s="249"/>
      <c r="H49" s="249"/>
      <c r="I49" s="249"/>
      <c r="J49" s="249"/>
      <c r="K49" s="249"/>
      <c r="L49" s="250"/>
      <c r="M49" s="249"/>
      <c r="N49" s="249"/>
      <c r="O49" s="249"/>
      <c r="P49" s="249"/>
      <c r="Q49" s="249"/>
      <c r="R49" s="250"/>
      <c r="S49" s="249"/>
      <c r="T49" s="249"/>
      <c r="U49" s="249"/>
      <c r="V49" s="249"/>
      <c r="W49" s="249"/>
      <c r="X49" s="250"/>
      <c r="Y49" s="249"/>
      <c r="Z49" s="249"/>
      <c r="AA49" s="249"/>
      <c r="AB49" s="251"/>
      <c r="AC49" s="190"/>
    </row>
    <row r="50" spans="1:29" s="135" customFormat="1" ht="14.25" x14ac:dyDescent="0.2">
      <c r="A50" s="129" t="s">
        <v>44</v>
      </c>
      <c r="B50" s="240">
        <f>B45-B44</f>
        <v>1.1500000000000057</v>
      </c>
      <c r="C50" s="240">
        <f t="shared" ref="C50:AB50" si="6">C45-C44</f>
        <v>-19</v>
      </c>
      <c r="D50" s="240">
        <f t="shared" si="6"/>
        <v>8.9499999999999886</v>
      </c>
      <c r="E50" s="240">
        <f t="shared" si="6"/>
        <v>5</v>
      </c>
      <c r="F50" s="241">
        <f t="shared" si="6"/>
        <v>-0.97499999999999432</v>
      </c>
      <c r="G50" s="240">
        <f t="shared" si="6"/>
        <v>6.1000000000000014</v>
      </c>
      <c r="H50" s="240">
        <f t="shared" si="6"/>
        <v>-9.8999999999999986</v>
      </c>
      <c r="I50" s="240">
        <f t="shared" si="6"/>
        <v>4</v>
      </c>
      <c r="J50" s="242">
        <f t="shared" si="6"/>
        <v>-28.75</v>
      </c>
      <c r="K50" s="240">
        <f t="shared" si="6"/>
        <v>11.200000000000003</v>
      </c>
      <c r="L50" s="241">
        <f t="shared" si="6"/>
        <v>-3.4699999999999918</v>
      </c>
      <c r="M50" s="240">
        <f t="shared" si="6"/>
        <v>13.299999999999997</v>
      </c>
      <c r="N50" s="240">
        <f t="shared" si="6"/>
        <v>6.9500000000000028</v>
      </c>
      <c r="O50" s="243">
        <f t="shared" si="6"/>
        <v>-13</v>
      </c>
      <c r="P50" s="243">
        <f t="shared" si="6"/>
        <v>-13</v>
      </c>
      <c r="Q50" s="240">
        <f t="shared" si="6"/>
        <v>33.5</v>
      </c>
      <c r="R50" s="241">
        <f t="shared" si="6"/>
        <v>5.5499999999999972</v>
      </c>
      <c r="S50" s="240">
        <f t="shared" si="6"/>
        <v>0.10000000000000142</v>
      </c>
      <c r="T50" s="240">
        <f t="shared" si="6"/>
        <v>0</v>
      </c>
      <c r="U50" s="240">
        <f t="shared" si="6"/>
        <v>5.7999999999999972</v>
      </c>
      <c r="V50" s="240">
        <f t="shared" si="6"/>
        <v>-8.7999999999999972</v>
      </c>
      <c r="W50" s="240">
        <f t="shared" si="6"/>
        <v>1.8999999999999986</v>
      </c>
      <c r="X50" s="241">
        <f t="shared" si="6"/>
        <v>-0.19999999999999574</v>
      </c>
      <c r="Y50" s="240">
        <f t="shared" si="6"/>
        <v>5.3500000000000014</v>
      </c>
      <c r="Z50" s="240">
        <f t="shared" si="6"/>
        <v>9</v>
      </c>
      <c r="AA50" s="240">
        <f t="shared" si="6"/>
        <v>2</v>
      </c>
      <c r="AB50" s="244">
        <f t="shared" si="6"/>
        <v>5.4499999999999957</v>
      </c>
      <c r="AC50" s="198">
        <f>AC45-AC44</f>
        <v>1.2709999999999937</v>
      </c>
    </row>
    <row r="51" spans="1:29" ht="150.75" x14ac:dyDescent="0.2">
      <c r="A51" s="23" t="s">
        <v>45</v>
      </c>
      <c r="B51" s="23" t="s">
        <v>204</v>
      </c>
      <c r="C51" s="23" t="s">
        <v>205</v>
      </c>
      <c r="D51" s="23" t="s">
        <v>206</v>
      </c>
      <c r="E51" s="23" t="s">
        <v>207</v>
      </c>
      <c r="F51" s="59"/>
      <c r="G51" s="58" t="s">
        <v>208</v>
      </c>
      <c r="H51" s="63" t="s">
        <v>209</v>
      </c>
      <c r="I51" s="63" t="s">
        <v>210</v>
      </c>
      <c r="J51" s="110" t="s">
        <v>209</v>
      </c>
      <c r="K51" s="61" t="s">
        <v>208</v>
      </c>
      <c r="L51" s="62"/>
      <c r="M51" s="61" t="s">
        <v>211</v>
      </c>
      <c r="N51" s="61" t="s">
        <v>212</v>
      </c>
      <c r="O51" s="63" t="s">
        <v>213</v>
      </c>
      <c r="P51" s="63" t="s">
        <v>207</v>
      </c>
      <c r="Q51" s="61" t="s">
        <v>214</v>
      </c>
      <c r="R51" s="62"/>
      <c r="S51" s="61" t="s">
        <v>215</v>
      </c>
      <c r="T51" s="61" t="s">
        <v>212</v>
      </c>
      <c r="U51" s="61" t="s">
        <v>216</v>
      </c>
      <c r="V51" s="61" t="s">
        <v>215</v>
      </c>
      <c r="W51" s="63" t="s">
        <v>211</v>
      </c>
      <c r="X51" s="62"/>
      <c r="Y51" s="61" t="s">
        <v>214</v>
      </c>
      <c r="Z51" s="58" t="s">
        <v>217</v>
      </c>
      <c r="AA51" s="58" t="s">
        <v>211</v>
      </c>
      <c r="AB51" s="178"/>
      <c r="AC51" s="188"/>
    </row>
    <row r="54" spans="1:29" ht="14.25" customHeight="1" x14ac:dyDescent="0.2">
      <c r="A54" s="164"/>
      <c r="B54" s="160" t="s">
        <v>0</v>
      </c>
      <c r="C54" s="160"/>
      <c r="D54" s="160"/>
      <c r="E54" s="160"/>
      <c r="F54" s="160"/>
      <c r="G54" s="160" t="s">
        <v>1</v>
      </c>
      <c r="H54" s="160"/>
      <c r="I54" s="160"/>
      <c r="J54" s="160"/>
      <c r="K54" s="160"/>
      <c r="L54" s="160"/>
      <c r="M54" s="160" t="s">
        <v>2</v>
      </c>
      <c r="N54" s="160"/>
      <c r="O54" s="160"/>
      <c r="P54" s="160"/>
      <c r="Q54" s="160"/>
      <c r="R54" s="160"/>
      <c r="S54" s="160" t="s">
        <v>3</v>
      </c>
      <c r="T54" s="160"/>
      <c r="U54" s="160"/>
      <c r="V54" s="160"/>
      <c r="W54" s="160"/>
      <c r="X54" s="160"/>
      <c r="Y54" s="156" t="s">
        <v>4</v>
      </c>
      <c r="Z54" s="156"/>
      <c r="AA54" s="156"/>
      <c r="AB54" s="160"/>
      <c r="AC54" s="183" t="s">
        <v>246</v>
      </c>
    </row>
    <row r="55" spans="1:29" ht="14.25" x14ac:dyDescent="0.2">
      <c r="A55" s="157" t="s">
        <v>37</v>
      </c>
      <c r="B55" s="4" t="s">
        <v>9</v>
      </c>
      <c r="C55" s="4" t="s">
        <v>10</v>
      </c>
      <c r="D55" s="4" t="s">
        <v>11</v>
      </c>
      <c r="E55" s="4" t="s">
        <v>12</v>
      </c>
      <c r="F55" s="15" t="s">
        <v>14</v>
      </c>
      <c r="G55" s="4" t="s">
        <v>9</v>
      </c>
      <c r="H55" s="4" t="s">
        <v>10</v>
      </c>
      <c r="I55" s="4" t="s">
        <v>11</v>
      </c>
      <c r="J55" s="4" t="s">
        <v>12</v>
      </c>
      <c r="K55" s="4" t="s">
        <v>13</v>
      </c>
      <c r="L55" s="16" t="s">
        <v>14</v>
      </c>
      <c r="M55" s="7" t="s">
        <v>9</v>
      </c>
      <c r="N55" s="4" t="s">
        <v>10</v>
      </c>
      <c r="O55" s="4" t="s">
        <v>11</v>
      </c>
      <c r="P55" s="4" t="s">
        <v>12</v>
      </c>
      <c r="Q55" s="4" t="s">
        <v>13</v>
      </c>
      <c r="R55" s="16" t="s">
        <v>14</v>
      </c>
      <c r="S55" s="4" t="s">
        <v>9</v>
      </c>
      <c r="T55" s="4" t="s">
        <v>10</v>
      </c>
      <c r="U55" s="4" t="s">
        <v>11</v>
      </c>
      <c r="V55" s="4" t="s">
        <v>12</v>
      </c>
      <c r="W55" s="4" t="s">
        <v>13</v>
      </c>
      <c r="X55" s="16" t="s">
        <v>14</v>
      </c>
      <c r="Y55" s="4" t="s">
        <v>9</v>
      </c>
      <c r="Z55" s="4" t="s">
        <v>10</v>
      </c>
      <c r="AA55" s="4" t="s">
        <v>11</v>
      </c>
      <c r="AB55" s="18" t="s">
        <v>14</v>
      </c>
      <c r="AC55" s="184"/>
    </row>
    <row r="56" spans="1:29" ht="18" x14ac:dyDescent="0.25">
      <c r="A56" s="157"/>
      <c r="B56" s="158" t="s">
        <v>185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88"/>
    </row>
    <row r="57" spans="1:29" ht="18" x14ac:dyDescent="0.25">
      <c r="A57" s="157"/>
      <c r="B57" s="253"/>
      <c r="C57" s="253"/>
      <c r="D57" s="253"/>
      <c r="E57" s="253"/>
      <c r="F57" s="254"/>
      <c r="G57" s="246">
        <v>48</v>
      </c>
      <c r="H57" s="246">
        <v>62</v>
      </c>
      <c r="I57" s="246">
        <v>60</v>
      </c>
      <c r="J57" s="247">
        <v>52</v>
      </c>
      <c r="K57" s="246">
        <v>65.400000000000006</v>
      </c>
      <c r="L57" s="125">
        <v>57.48</v>
      </c>
      <c r="M57" s="247">
        <v>80</v>
      </c>
      <c r="N57" s="246">
        <v>68</v>
      </c>
      <c r="O57" s="247">
        <v>40.700000000000003</v>
      </c>
      <c r="P57" s="247">
        <v>25</v>
      </c>
      <c r="Q57" s="246">
        <v>55</v>
      </c>
      <c r="R57" s="125">
        <v>53.739999999999995</v>
      </c>
      <c r="S57" s="246">
        <v>62</v>
      </c>
      <c r="T57" s="246">
        <v>72</v>
      </c>
      <c r="U57" s="246">
        <v>50</v>
      </c>
      <c r="V57" s="247">
        <v>21</v>
      </c>
      <c r="W57" s="247">
        <v>30.4</v>
      </c>
      <c r="X57" s="125">
        <v>47.08</v>
      </c>
      <c r="Y57" s="246">
        <v>60</v>
      </c>
      <c r="Z57" s="247">
        <v>64</v>
      </c>
      <c r="AA57" s="246">
        <v>57.1</v>
      </c>
      <c r="AB57" s="248">
        <v>60.366666666666667</v>
      </c>
      <c r="AC57" s="190">
        <v>54.666666666666671</v>
      </c>
    </row>
    <row r="58" spans="1:29" ht="14.25" x14ac:dyDescent="0.2">
      <c r="A58" s="19" t="s">
        <v>39</v>
      </c>
      <c r="B58" s="246">
        <v>71</v>
      </c>
      <c r="C58" s="246">
        <v>70</v>
      </c>
      <c r="D58" s="246">
        <v>80</v>
      </c>
      <c r="E58" s="246">
        <v>63.6</v>
      </c>
      <c r="F58" s="125">
        <v>71.150000000000006</v>
      </c>
      <c r="G58" s="246">
        <v>60</v>
      </c>
      <c r="H58" s="246">
        <v>50</v>
      </c>
      <c r="I58" s="246">
        <v>61.5</v>
      </c>
      <c r="J58" s="246">
        <v>42</v>
      </c>
      <c r="K58" s="246">
        <v>65.400000000000006</v>
      </c>
      <c r="L58" s="125">
        <v>55.779999999999994</v>
      </c>
      <c r="M58" s="246">
        <v>29</v>
      </c>
      <c r="N58" s="246">
        <v>68</v>
      </c>
      <c r="O58" s="246">
        <v>36</v>
      </c>
      <c r="P58" s="246">
        <v>21</v>
      </c>
      <c r="Q58" s="246">
        <v>70</v>
      </c>
      <c r="R58" s="125">
        <v>44.8</v>
      </c>
      <c r="S58" s="246">
        <v>81</v>
      </c>
      <c r="T58" s="246">
        <v>80</v>
      </c>
      <c r="U58" s="246">
        <v>57</v>
      </c>
      <c r="V58" s="246">
        <v>26.3</v>
      </c>
      <c r="W58" s="246">
        <v>31.8</v>
      </c>
      <c r="X58" s="125">
        <v>55.220000000000006</v>
      </c>
      <c r="Y58" s="246">
        <v>68</v>
      </c>
      <c r="Z58" s="246">
        <v>57.1</v>
      </c>
      <c r="AA58" s="246">
        <v>79</v>
      </c>
      <c r="AB58" s="248">
        <v>68.033333333333331</v>
      </c>
      <c r="AC58" s="190">
        <v>58.99666666666667</v>
      </c>
    </row>
    <row r="59" spans="1:29" ht="14.25" x14ac:dyDescent="0.2">
      <c r="A59" s="20" t="s">
        <v>40</v>
      </c>
      <c r="B59" s="249"/>
      <c r="C59" s="249"/>
      <c r="D59" s="249"/>
      <c r="E59" s="249"/>
      <c r="F59" s="250"/>
      <c r="G59" s="249"/>
      <c r="H59" s="249"/>
      <c r="I59" s="249"/>
      <c r="J59" s="249"/>
      <c r="K59" s="249"/>
      <c r="L59" s="250"/>
      <c r="M59" s="249"/>
      <c r="N59" s="249"/>
      <c r="O59" s="249"/>
      <c r="P59" s="249"/>
      <c r="Q59" s="249"/>
      <c r="R59" s="250"/>
      <c r="S59" s="249"/>
      <c r="T59" s="249"/>
      <c r="U59" s="249"/>
      <c r="V59" s="249"/>
      <c r="W59" s="249"/>
      <c r="X59" s="250"/>
      <c r="Y59" s="249"/>
      <c r="Z59" s="249"/>
      <c r="AA59" s="249"/>
      <c r="AB59" s="251"/>
      <c r="AC59" s="190"/>
    </row>
    <row r="60" spans="1:29" ht="14.25" x14ac:dyDescent="0.2">
      <c r="A60" s="20" t="s">
        <v>41</v>
      </c>
      <c r="B60" s="249"/>
      <c r="C60" s="249"/>
      <c r="D60" s="249"/>
      <c r="E60" s="249"/>
      <c r="F60" s="250"/>
      <c r="G60" s="249"/>
      <c r="H60" s="249"/>
      <c r="I60" s="249"/>
      <c r="J60" s="249"/>
      <c r="K60" s="249"/>
      <c r="L60" s="250"/>
      <c r="M60" s="249"/>
      <c r="N60" s="249"/>
      <c r="O60" s="249"/>
      <c r="P60" s="249"/>
      <c r="Q60" s="249"/>
      <c r="R60" s="250"/>
      <c r="S60" s="249"/>
      <c r="T60" s="249"/>
      <c r="U60" s="249"/>
      <c r="V60" s="249"/>
      <c r="W60" s="249"/>
      <c r="X60" s="250"/>
      <c r="Y60" s="249"/>
      <c r="Z60" s="249"/>
      <c r="AA60" s="249"/>
      <c r="AB60" s="251"/>
      <c r="AC60" s="190"/>
    </row>
    <row r="61" spans="1:29" ht="14.25" x14ac:dyDescent="0.2">
      <c r="A61" s="20" t="s">
        <v>42</v>
      </c>
      <c r="B61" s="249"/>
      <c r="C61" s="249"/>
      <c r="D61" s="249"/>
      <c r="E61" s="249"/>
      <c r="F61" s="250"/>
      <c r="G61" s="249"/>
      <c r="H61" s="249"/>
      <c r="I61" s="249"/>
      <c r="J61" s="249"/>
      <c r="K61" s="249"/>
      <c r="L61" s="250"/>
      <c r="M61" s="249"/>
      <c r="N61" s="249"/>
      <c r="O61" s="249"/>
      <c r="P61" s="249"/>
      <c r="Q61" s="249"/>
      <c r="R61" s="250"/>
      <c r="S61" s="249"/>
      <c r="T61" s="249"/>
      <c r="U61" s="249"/>
      <c r="V61" s="249"/>
      <c r="W61" s="249"/>
      <c r="X61" s="250"/>
      <c r="Y61" s="249"/>
      <c r="Z61" s="249"/>
      <c r="AA61" s="249"/>
      <c r="AB61" s="251"/>
      <c r="AC61" s="190"/>
    </row>
    <row r="62" spans="1:29" ht="14.25" x14ac:dyDescent="0.2">
      <c r="A62" s="20" t="s">
        <v>43</v>
      </c>
      <c r="B62" s="249"/>
      <c r="C62" s="249"/>
      <c r="D62" s="249"/>
      <c r="E62" s="249"/>
      <c r="F62" s="250"/>
      <c r="G62" s="249"/>
      <c r="H62" s="249"/>
      <c r="I62" s="249"/>
      <c r="J62" s="249"/>
      <c r="K62" s="249"/>
      <c r="L62" s="250"/>
      <c r="M62" s="249"/>
      <c r="N62" s="249"/>
      <c r="O62" s="249"/>
      <c r="P62" s="249"/>
      <c r="Q62" s="249"/>
      <c r="R62" s="250"/>
      <c r="S62" s="249"/>
      <c r="T62" s="249"/>
      <c r="U62" s="249"/>
      <c r="V62" s="249"/>
      <c r="W62" s="249"/>
      <c r="X62" s="250"/>
      <c r="Y62" s="249"/>
      <c r="Z62" s="249"/>
      <c r="AA62" s="249"/>
      <c r="AB62" s="251"/>
      <c r="AC62" s="190"/>
    </row>
    <row r="63" spans="1:29" s="135" customFormat="1" ht="14.25" x14ac:dyDescent="0.2">
      <c r="A63" s="129" t="s">
        <v>44</v>
      </c>
      <c r="B63" s="240"/>
      <c r="C63" s="255"/>
      <c r="D63" s="240"/>
      <c r="E63" s="240"/>
      <c r="F63" s="256"/>
      <c r="G63" s="240">
        <f t="shared" ref="G63:AC63" si="7">G58-G57</f>
        <v>12</v>
      </c>
      <c r="H63" s="243">
        <f t="shared" si="7"/>
        <v>-12</v>
      </c>
      <c r="I63" s="240">
        <f t="shared" si="7"/>
        <v>1.5</v>
      </c>
      <c r="J63" s="240">
        <f t="shared" si="7"/>
        <v>-10</v>
      </c>
      <c r="K63" s="240">
        <f t="shared" si="7"/>
        <v>0</v>
      </c>
      <c r="L63" s="241">
        <f t="shared" si="7"/>
        <v>-1.7000000000000028</v>
      </c>
      <c r="M63" s="242">
        <f t="shared" si="7"/>
        <v>-51</v>
      </c>
      <c r="N63" s="240">
        <f t="shared" si="7"/>
        <v>0</v>
      </c>
      <c r="O63" s="240">
        <f t="shared" si="7"/>
        <v>-4.7000000000000028</v>
      </c>
      <c r="P63" s="240">
        <f t="shared" si="7"/>
        <v>-4</v>
      </c>
      <c r="Q63" s="240">
        <f t="shared" si="7"/>
        <v>15</v>
      </c>
      <c r="R63" s="241">
        <f t="shared" si="7"/>
        <v>-8.9399999999999977</v>
      </c>
      <c r="S63" s="240">
        <f t="shared" si="7"/>
        <v>19</v>
      </c>
      <c r="T63" s="240">
        <f t="shared" si="7"/>
        <v>8</v>
      </c>
      <c r="U63" s="240">
        <f t="shared" si="7"/>
        <v>7</v>
      </c>
      <c r="V63" s="240">
        <f t="shared" si="7"/>
        <v>5.3000000000000007</v>
      </c>
      <c r="W63" s="240">
        <f t="shared" si="7"/>
        <v>1.4000000000000021</v>
      </c>
      <c r="X63" s="241">
        <f t="shared" si="7"/>
        <v>8.1400000000000077</v>
      </c>
      <c r="Y63" s="240">
        <f t="shared" si="7"/>
        <v>8</v>
      </c>
      <c r="Z63" s="240">
        <f t="shared" si="7"/>
        <v>-6.8999999999999986</v>
      </c>
      <c r="AA63" s="240">
        <f t="shared" si="7"/>
        <v>21.9</v>
      </c>
      <c r="AB63" s="244">
        <f t="shared" si="7"/>
        <v>7.6666666666666643</v>
      </c>
      <c r="AC63" s="198">
        <f t="shared" si="7"/>
        <v>4.3299999999999983</v>
      </c>
    </row>
    <row r="64" spans="1:29" ht="93" x14ac:dyDescent="0.2">
      <c r="A64" s="23" t="s">
        <v>45</v>
      </c>
      <c r="B64" s="23" t="s">
        <v>218</v>
      </c>
      <c r="C64" s="23" t="s">
        <v>218</v>
      </c>
      <c r="D64" s="23" t="s">
        <v>218</v>
      </c>
      <c r="E64" s="23" t="s">
        <v>219</v>
      </c>
      <c r="F64" s="59"/>
      <c r="G64" s="58" t="s">
        <v>218</v>
      </c>
      <c r="H64" s="63" t="s">
        <v>218</v>
      </c>
      <c r="I64" s="63" t="s">
        <v>219</v>
      </c>
      <c r="J64" s="63" t="s">
        <v>220</v>
      </c>
      <c r="K64" s="61" t="s">
        <v>219</v>
      </c>
      <c r="L64" s="62"/>
      <c r="M64" s="110" t="s">
        <v>220</v>
      </c>
      <c r="N64" s="61" t="s">
        <v>221</v>
      </c>
      <c r="O64" s="61" t="s">
        <v>220</v>
      </c>
      <c r="P64" s="63" t="s">
        <v>220</v>
      </c>
      <c r="Q64" s="61" t="s">
        <v>218</v>
      </c>
      <c r="R64" s="62"/>
      <c r="S64" s="61" t="s">
        <v>221</v>
      </c>
      <c r="T64" s="61" t="s">
        <v>218</v>
      </c>
      <c r="U64" s="61" t="s">
        <v>218</v>
      </c>
      <c r="V64" s="61" t="s">
        <v>220</v>
      </c>
      <c r="W64" s="63" t="s">
        <v>220</v>
      </c>
      <c r="X64" s="62"/>
      <c r="Y64" s="61" t="s">
        <v>221</v>
      </c>
      <c r="Z64" s="58" t="s">
        <v>220</v>
      </c>
      <c r="AA64" s="58" t="s">
        <v>221</v>
      </c>
      <c r="AB64" s="178"/>
      <c r="AC64" s="188"/>
    </row>
    <row r="67" spans="1:29" ht="14.25" x14ac:dyDescent="0.2">
      <c r="A67" s="164"/>
      <c r="B67" s="160" t="s">
        <v>1</v>
      </c>
      <c r="C67" s="160"/>
      <c r="D67" s="160"/>
      <c r="E67" s="160"/>
      <c r="F67" s="160"/>
      <c r="G67" s="160"/>
      <c r="H67" s="160" t="s">
        <v>2</v>
      </c>
      <c r="I67" s="160"/>
      <c r="J67" s="160"/>
      <c r="K67" s="160"/>
      <c r="L67" s="160"/>
      <c r="M67" s="160"/>
      <c r="N67" s="160" t="s">
        <v>3</v>
      </c>
      <c r="O67" s="160"/>
      <c r="P67" s="160"/>
      <c r="Q67" s="160"/>
      <c r="R67" s="160"/>
      <c r="S67" s="160"/>
      <c r="T67" s="156" t="s">
        <v>4</v>
      </c>
      <c r="U67" s="156"/>
      <c r="V67" s="156"/>
      <c r="W67" s="156"/>
      <c r="X67" s="193" t="s">
        <v>246</v>
      </c>
      <c r="Y67" s="192"/>
      <c r="Z67" s="192"/>
      <c r="AA67" s="162"/>
      <c r="AB67" s="162"/>
    </row>
    <row r="68" spans="1:29" ht="14.25" x14ac:dyDescent="0.2">
      <c r="A68" s="157" t="s">
        <v>37</v>
      </c>
      <c r="B68" s="4" t="s">
        <v>9</v>
      </c>
      <c r="C68" s="4" t="s">
        <v>10</v>
      </c>
      <c r="D68" s="4" t="s">
        <v>11</v>
      </c>
      <c r="E68" s="4" t="s">
        <v>12</v>
      </c>
      <c r="F68" s="4" t="s">
        <v>13</v>
      </c>
      <c r="G68" s="16" t="s">
        <v>14</v>
      </c>
      <c r="H68" s="7" t="s">
        <v>9</v>
      </c>
      <c r="I68" s="4" t="s">
        <v>10</v>
      </c>
      <c r="J68" s="4" t="s">
        <v>11</v>
      </c>
      <c r="K68" s="4" t="s">
        <v>12</v>
      </c>
      <c r="L68" s="4" t="s">
        <v>13</v>
      </c>
      <c r="M68" s="16" t="s">
        <v>14</v>
      </c>
      <c r="N68" s="4" t="s">
        <v>9</v>
      </c>
      <c r="O68" s="4" t="s">
        <v>10</v>
      </c>
      <c r="P68" s="4" t="s">
        <v>11</v>
      </c>
      <c r="Q68" s="4" t="s">
        <v>12</v>
      </c>
      <c r="R68" s="4" t="s">
        <v>13</v>
      </c>
      <c r="S68" s="16" t="s">
        <v>14</v>
      </c>
      <c r="T68" s="9" t="s">
        <v>9</v>
      </c>
      <c r="U68" s="9" t="s">
        <v>10</v>
      </c>
      <c r="V68" s="9" t="s">
        <v>11</v>
      </c>
      <c r="W68" s="17" t="s">
        <v>14</v>
      </c>
      <c r="X68" s="194"/>
      <c r="Y68" s="144"/>
      <c r="Z68" s="145"/>
      <c r="AA68" s="145"/>
      <c r="AB68" s="145"/>
    </row>
    <row r="69" spans="1:29" ht="18" x14ac:dyDescent="0.25">
      <c r="A69" s="157"/>
      <c r="B69" s="158" t="s">
        <v>186</v>
      </c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63"/>
      <c r="Y69" s="146"/>
      <c r="Z69" s="146"/>
      <c r="AA69" s="146"/>
      <c r="AB69" s="146"/>
    </row>
    <row r="70" spans="1:29" ht="14.25" x14ac:dyDescent="0.2">
      <c r="A70" s="157"/>
      <c r="B70" s="246"/>
      <c r="C70" s="246"/>
      <c r="D70" s="246"/>
      <c r="E70" s="246"/>
      <c r="F70" s="246"/>
      <c r="G70" s="125"/>
      <c r="H70" s="246">
        <v>92</v>
      </c>
      <c r="I70" s="246">
        <v>84</v>
      </c>
      <c r="J70" s="246">
        <v>82</v>
      </c>
      <c r="K70" s="246">
        <v>70</v>
      </c>
      <c r="L70" s="246">
        <v>58</v>
      </c>
      <c r="M70" s="125">
        <v>77.2</v>
      </c>
      <c r="N70" s="246">
        <v>76.099999999999994</v>
      </c>
      <c r="O70" s="246">
        <v>92</v>
      </c>
      <c r="P70" s="246">
        <v>87</v>
      </c>
      <c r="Q70" s="247">
        <v>44</v>
      </c>
      <c r="R70" s="246">
        <v>39</v>
      </c>
      <c r="S70" s="248">
        <v>67.62</v>
      </c>
      <c r="T70" s="246">
        <v>36</v>
      </c>
      <c r="U70" s="246">
        <v>64</v>
      </c>
      <c r="V70" s="246">
        <v>66.599999999999994</v>
      </c>
      <c r="W70" s="125">
        <v>55.533333333333331</v>
      </c>
      <c r="X70" s="196">
        <v>66.784444444444446</v>
      </c>
      <c r="Y70" s="147"/>
      <c r="Z70" s="148"/>
      <c r="AA70" s="147"/>
      <c r="AB70" s="147"/>
    </row>
    <row r="71" spans="1:29" ht="14.25" x14ac:dyDescent="0.2">
      <c r="A71" s="19" t="s">
        <v>39</v>
      </c>
      <c r="B71" s="246">
        <v>65</v>
      </c>
      <c r="C71" s="246">
        <v>78</v>
      </c>
      <c r="D71" s="246">
        <v>81</v>
      </c>
      <c r="E71" s="246">
        <v>81</v>
      </c>
      <c r="F71" s="246">
        <v>73</v>
      </c>
      <c r="G71" s="125">
        <v>75.599999999999994</v>
      </c>
      <c r="H71" s="246">
        <v>91</v>
      </c>
      <c r="I71" s="246">
        <v>80</v>
      </c>
      <c r="J71" s="246">
        <v>96</v>
      </c>
      <c r="K71" s="246">
        <v>68</v>
      </c>
      <c r="L71" s="246">
        <v>80</v>
      </c>
      <c r="M71" s="125">
        <v>83</v>
      </c>
      <c r="N71" s="246">
        <v>90.4</v>
      </c>
      <c r="O71" s="246">
        <v>76</v>
      </c>
      <c r="P71" s="246">
        <v>88</v>
      </c>
      <c r="Q71" s="246">
        <v>26.3</v>
      </c>
      <c r="R71" s="246">
        <v>31.8</v>
      </c>
      <c r="S71" s="248">
        <v>62.5</v>
      </c>
      <c r="T71" s="246">
        <v>32</v>
      </c>
      <c r="U71" s="246">
        <v>57</v>
      </c>
      <c r="V71" s="246">
        <v>25</v>
      </c>
      <c r="W71" s="125">
        <v>38</v>
      </c>
      <c r="X71" s="196">
        <v>64.775000000000006</v>
      </c>
      <c r="Y71" s="149"/>
      <c r="Z71" s="148"/>
      <c r="AA71" s="150"/>
      <c r="AB71" s="150"/>
    </row>
    <row r="72" spans="1:29" ht="14.25" x14ac:dyDescent="0.2">
      <c r="A72" s="20" t="s">
        <v>40</v>
      </c>
      <c r="B72" s="249"/>
      <c r="C72" s="249"/>
      <c r="D72" s="249"/>
      <c r="E72" s="249"/>
      <c r="F72" s="249"/>
      <c r="G72" s="250"/>
      <c r="H72" s="249"/>
      <c r="I72" s="249"/>
      <c r="J72" s="249"/>
      <c r="K72" s="249"/>
      <c r="L72" s="249"/>
      <c r="M72" s="250"/>
      <c r="N72" s="249"/>
      <c r="O72" s="249"/>
      <c r="P72" s="249"/>
      <c r="Q72" s="249"/>
      <c r="R72" s="249"/>
      <c r="S72" s="251"/>
      <c r="T72" s="249"/>
      <c r="U72" s="249"/>
      <c r="V72" s="249"/>
      <c r="W72" s="250"/>
      <c r="X72" s="197"/>
      <c r="Y72" s="151"/>
      <c r="Z72" s="142"/>
      <c r="AA72" s="151"/>
      <c r="AB72" s="151"/>
    </row>
    <row r="73" spans="1:29" ht="14.25" x14ac:dyDescent="0.2">
      <c r="A73" s="20" t="s">
        <v>41</v>
      </c>
      <c r="B73" s="249"/>
      <c r="C73" s="249"/>
      <c r="D73" s="249"/>
      <c r="E73" s="249"/>
      <c r="F73" s="249"/>
      <c r="G73" s="250"/>
      <c r="H73" s="249"/>
      <c r="I73" s="249"/>
      <c r="J73" s="249"/>
      <c r="K73" s="249"/>
      <c r="L73" s="249"/>
      <c r="M73" s="250"/>
      <c r="N73" s="249"/>
      <c r="O73" s="249"/>
      <c r="P73" s="249"/>
      <c r="Q73" s="249"/>
      <c r="R73" s="249"/>
      <c r="S73" s="251"/>
      <c r="T73" s="249"/>
      <c r="U73" s="249"/>
      <c r="V73" s="249"/>
      <c r="W73" s="250"/>
      <c r="X73" s="197"/>
      <c r="Y73" s="151"/>
      <c r="Z73" s="142"/>
      <c r="AA73" s="151"/>
      <c r="AB73" s="151"/>
    </row>
    <row r="74" spans="1:29" ht="14.25" x14ac:dyDescent="0.2">
      <c r="A74" s="20" t="s">
        <v>42</v>
      </c>
      <c r="B74" s="249"/>
      <c r="C74" s="249"/>
      <c r="D74" s="249"/>
      <c r="E74" s="249"/>
      <c r="F74" s="249"/>
      <c r="G74" s="250"/>
      <c r="H74" s="249"/>
      <c r="I74" s="249"/>
      <c r="J74" s="249"/>
      <c r="K74" s="249"/>
      <c r="L74" s="249"/>
      <c r="M74" s="250"/>
      <c r="N74" s="249"/>
      <c r="O74" s="249"/>
      <c r="P74" s="249"/>
      <c r="Q74" s="249"/>
      <c r="R74" s="249"/>
      <c r="S74" s="251"/>
      <c r="T74" s="249"/>
      <c r="U74" s="249"/>
      <c r="V74" s="249"/>
      <c r="W74" s="250"/>
      <c r="X74" s="197"/>
      <c r="Y74" s="151"/>
      <c r="Z74" s="142"/>
      <c r="AA74" s="151"/>
      <c r="AB74" s="151"/>
    </row>
    <row r="75" spans="1:29" ht="14.25" x14ac:dyDescent="0.2">
      <c r="A75" s="20" t="s">
        <v>43</v>
      </c>
      <c r="B75" s="249"/>
      <c r="C75" s="249"/>
      <c r="D75" s="249"/>
      <c r="E75" s="249"/>
      <c r="F75" s="249"/>
      <c r="G75" s="250"/>
      <c r="H75" s="249"/>
      <c r="I75" s="249"/>
      <c r="J75" s="249"/>
      <c r="K75" s="249"/>
      <c r="L75" s="249"/>
      <c r="M75" s="250"/>
      <c r="N75" s="249"/>
      <c r="O75" s="249"/>
      <c r="P75" s="249"/>
      <c r="Q75" s="249"/>
      <c r="R75" s="249"/>
      <c r="S75" s="251"/>
      <c r="T75" s="249"/>
      <c r="U75" s="249"/>
      <c r="V75" s="249"/>
      <c r="W75" s="250"/>
      <c r="X75" s="197"/>
      <c r="Y75" s="151"/>
      <c r="Z75" s="142"/>
      <c r="AA75" s="151"/>
      <c r="AB75" s="151"/>
    </row>
    <row r="76" spans="1:29" s="135" customFormat="1" ht="14.25" x14ac:dyDescent="0.2">
      <c r="A76" s="129" t="s">
        <v>44</v>
      </c>
      <c r="B76" s="240">
        <f t="shared" ref="B76:X76" si="8">B71-B70</f>
        <v>65</v>
      </c>
      <c r="C76" s="240">
        <f t="shared" si="8"/>
        <v>78</v>
      </c>
      <c r="D76" s="240">
        <f t="shared" si="8"/>
        <v>81</v>
      </c>
      <c r="E76" s="240">
        <f t="shared" si="8"/>
        <v>81</v>
      </c>
      <c r="F76" s="240">
        <f t="shared" si="8"/>
        <v>73</v>
      </c>
      <c r="G76" s="241">
        <f t="shared" si="8"/>
        <v>75.599999999999994</v>
      </c>
      <c r="H76" s="240">
        <f t="shared" si="8"/>
        <v>-1</v>
      </c>
      <c r="I76" s="240">
        <f t="shared" si="8"/>
        <v>-4</v>
      </c>
      <c r="J76" s="240">
        <f t="shared" si="8"/>
        <v>14</v>
      </c>
      <c r="K76" s="240">
        <f t="shared" si="8"/>
        <v>-2</v>
      </c>
      <c r="L76" s="240">
        <f t="shared" si="8"/>
        <v>22</v>
      </c>
      <c r="M76" s="241">
        <f t="shared" si="8"/>
        <v>5.7999999999999972</v>
      </c>
      <c r="N76" s="240">
        <f t="shared" si="8"/>
        <v>14.300000000000011</v>
      </c>
      <c r="O76" s="243">
        <f t="shared" si="8"/>
        <v>-16</v>
      </c>
      <c r="P76" s="243">
        <f t="shared" si="8"/>
        <v>1</v>
      </c>
      <c r="Q76" s="243">
        <f t="shared" si="8"/>
        <v>-17.7</v>
      </c>
      <c r="R76" s="240">
        <f t="shared" si="8"/>
        <v>-7.1999999999999993</v>
      </c>
      <c r="S76" s="244">
        <f t="shared" si="8"/>
        <v>-5.1200000000000045</v>
      </c>
      <c r="T76" s="240">
        <f t="shared" si="8"/>
        <v>-4</v>
      </c>
      <c r="U76" s="240">
        <f t="shared" si="8"/>
        <v>-7</v>
      </c>
      <c r="V76" s="242">
        <f t="shared" si="8"/>
        <v>-41.599999999999994</v>
      </c>
      <c r="W76" s="241">
        <f t="shared" si="8"/>
        <v>-17.533333333333331</v>
      </c>
      <c r="X76" s="198">
        <f t="shared" si="8"/>
        <v>-2.0094444444444406</v>
      </c>
      <c r="Y76" s="152"/>
      <c r="Z76" s="152"/>
      <c r="AA76" s="152"/>
      <c r="AB76" s="152"/>
    </row>
    <row r="77" spans="1:29" ht="93" x14ac:dyDescent="0.15">
      <c r="A77" s="23" t="s">
        <v>45</v>
      </c>
      <c r="B77" s="58" t="s">
        <v>218</v>
      </c>
      <c r="C77" s="63" t="s">
        <v>218</v>
      </c>
      <c r="D77" s="63" t="s">
        <v>221</v>
      </c>
      <c r="E77" s="63" t="s">
        <v>221</v>
      </c>
      <c r="F77" s="61" t="s">
        <v>221</v>
      </c>
      <c r="G77" s="62"/>
      <c r="H77" s="61" t="s">
        <v>221</v>
      </c>
      <c r="I77" s="61" t="s">
        <v>221</v>
      </c>
      <c r="J77" s="61" t="s">
        <v>221</v>
      </c>
      <c r="K77" s="63" t="s">
        <v>221</v>
      </c>
      <c r="L77" s="61" t="s">
        <v>218</v>
      </c>
      <c r="M77" s="62"/>
      <c r="N77" s="61" t="s">
        <v>219</v>
      </c>
      <c r="O77" s="63" t="s">
        <v>219</v>
      </c>
      <c r="P77" s="63" t="s">
        <v>219</v>
      </c>
      <c r="Q77" s="63" t="s">
        <v>220</v>
      </c>
      <c r="R77" s="63" t="s">
        <v>220</v>
      </c>
      <c r="S77" s="154"/>
      <c r="T77" s="61" t="s">
        <v>220</v>
      </c>
      <c r="U77" s="58" t="s">
        <v>220</v>
      </c>
      <c r="V77" s="113" t="s">
        <v>220</v>
      </c>
      <c r="W77" s="60"/>
      <c r="X77" s="195"/>
      <c r="Y77" s="153"/>
      <c r="Z77" s="153"/>
      <c r="AA77" s="153"/>
      <c r="AB77" s="153"/>
    </row>
    <row r="80" spans="1:29" ht="14.25" customHeight="1" x14ac:dyDescent="0.2">
      <c r="A80" s="164"/>
      <c r="B80" s="160" t="s">
        <v>0</v>
      </c>
      <c r="C80" s="160"/>
      <c r="D80" s="160"/>
      <c r="E80" s="160"/>
      <c r="F80" s="160"/>
      <c r="G80" s="160" t="s">
        <v>1</v>
      </c>
      <c r="H80" s="160"/>
      <c r="I80" s="160"/>
      <c r="J80" s="160"/>
      <c r="K80" s="160"/>
      <c r="L80" s="160"/>
      <c r="M80" s="160" t="s">
        <v>2</v>
      </c>
      <c r="N80" s="160"/>
      <c r="O80" s="160"/>
      <c r="P80" s="160"/>
      <c r="Q80" s="160"/>
      <c r="R80" s="160"/>
      <c r="S80" s="160" t="s">
        <v>3</v>
      </c>
      <c r="T80" s="160"/>
      <c r="U80" s="160"/>
      <c r="V80" s="160"/>
      <c r="W80" s="160"/>
      <c r="X80" s="160"/>
      <c r="Y80" s="156" t="s">
        <v>4</v>
      </c>
      <c r="Z80" s="156"/>
      <c r="AA80" s="156"/>
      <c r="AB80" s="160"/>
      <c r="AC80" s="183" t="s">
        <v>246</v>
      </c>
    </row>
    <row r="81" spans="1:29" ht="14.25" x14ac:dyDescent="0.2">
      <c r="A81" s="157" t="s">
        <v>37</v>
      </c>
      <c r="B81" s="4" t="s">
        <v>9</v>
      </c>
      <c r="C81" s="4" t="s">
        <v>10</v>
      </c>
      <c r="D81" s="4" t="s">
        <v>11</v>
      </c>
      <c r="E81" s="4" t="s">
        <v>12</v>
      </c>
      <c r="F81" s="15" t="s">
        <v>14</v>
      </c>
      <c r="G81" s="4" t="s">
        <v>9</v>
      </c>
      <c r="H81" s="4" t="s">
        <v>10</v>
      </c>
      <c r="I81" s="4" t="s">
        <v>11</v>
      </c>
      <c r="J81" s="4" t="s">
        <v>12</v>
      </c>
      <c r="K81" s="4" t="s">
        <v>13</v>
      </c>
      <c r="L81" s="16" t="s">
        <v>14</v>
      </c>
      <c r="M81" s="7" t="s">
        <v>9</v>
      </c>
      <c r="N81" s="4" t="s">
        <v>10</v>
      </c>
      <c r="O81" s="4" t="s">
        <v>11</v>
      </c>
      <c r="P81" s="4" t="s">
        <v>12</v>
      </c>
      <c r="Q81" s="4" t="s">
        <v>13</v>
      </c>
      <c r="R81" s="16" t="s">
        <v>14</v>
      </c>
      <c r="S81" s="4" t="s">
        <v>9</v>
      </c>
      <c r="T81" s="4" t="s">
        <v>10</v>
      </c>
      <c r="U81" s="4" t="s">
        <v>11</v>
      </c>
      <c r="V81" s="4" t="s">
        <v>12</v>
      </c>
      <c r="W81" s="4" t="s">
        <v>13</v>
      </c>
      <c r="X81" s="16" t="s">
        <v>14</v>
      </c>
      <c r="Y81" s="4" t="s">
        <v>9</v>
      </c>
      <c r="Z81" s="4" t="s">
        <v>10</v>
      </c>
      <c r="AA81" s="4" t="s">
        <v>11</v>
      </c>
      <c r="AB81" s="18" t="s">
        <v>14</v>
      </c>
      <c r="AC81" s="184"/>
    </row>
    <row r="82" spans="1:29" ht="18" x14ac:dyDescent="0.25">
      <c r="A82" s="157"/>
      <c r="B82" s="158" t="s">
        <v>187</v>
      </c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63"/>
    </row>
    <row r="83" spans="1:29" ht="14.25" x14ac:dyDescent="0.2">
      <c r="A83" s="157"/>
      <c r="B83" s="126">
        <v>79</v>
      </c>
      <c r="C83" s="126">
        <v>85</v>
      </c>
      <c r="D83" s="126">
        <v>79</v>
      </c>
      <c r="E83" s="126">
        <v>77</v>
      </c>
      <c r="F83" s="245">
        <v>80</v>
      </c>
      <c r="G83" s="246">
        <v>76</v>
      </c>
      <c r="H83" s="246">
        <v>92</v>
      </c>
      <c r="I83" s="246">
        <v>84</v>
      </c>
      <c r="J83" s="246">
        <v>95</v>
      </c>
      <c r="K83" s="246">
        <v>80</v>
      </c>
      <c r="L83" s="125">
        <v>85.4</v>
      </c>
      <c r="M83" s="246">
        <v>84</v>
      </c>
      <c r="N83" s="246">
        <v>72</v>
      </c>
      <c r="O83" s="246">
        <v>30</v>
      </c>
      <c r="P83" s="246">
        <v>70</v>
      </c>
      <c r="Q83" s="246">
        <v>64</v>
      </c>
      <c r="R83" s="125">
        <v>64</v>
      </c>
      <c r="S83" s="246">
        <v>80</v>
      </c>
      <c r="T83" s="246">
        <v>88</v>
      </c>
      <c r="U83" s="246">
        <v>88</v>
      </c>
      <c r="V83" s="246">
        <v>63</v>
      </c>
      <c r="W83" s="246">
        <v>52</v>
      </c>
      <c r="X83" s="125">
        <v>74.2</v>
      </c>
      <c r="Y83" s="246">
        <v>72</v>
      </c>
      <c r="Z83" s="246">
        <v>76</v>
      </c>
      <c r="AA83" s="246">
        <v>61</v>
      </c>
      <c r="AB83" s="248">
        <v>69.666666666666671</v>
      </c>
      <c r="AC83" s="190">
        <v>74.653333333333336</v>
      </c>
    </row>
    <row r="84" spans="1:29" ht="14.25" x14ac:dyDescent="0.2">
      <c r="A84" s="19" t="s">
        <v>39</v>
      </c>
      <c r="B84" s="246">
        <v>80</v>
      </c>
      <c r="C84" s="246">
        <v>82</v>
      </c>
      <c r="D84" s="246">
        <v>68</v>
      </c>
      <c r="E84" s="246">
        <v>81.8</v>
      </c>
      <c r="F84" s="125">
        <v>77.95</v>
      </c>
      <c r="G84" s="246">
        <v>61</v>
      </c>
      <c r="H84" s="246">
        <v>66.599999999999994</v>
      </c>
      <c r="I84" s="246">
        <v>76.900000000000006</v>
      </c>
      <c r="J84" s="246">
        <v>57.6</v>
      </c>
      <c r="K84" s="246">
        <v>57.6</v>
      </c>
      <c r="L84" s="125">
        <v>63.940000000000012</v>
      </c>
      <c r="M84" s="246">
        <v>75</v>
      </c>
      <c r="N84" s="246">
        <v>72</v>
      </c>
      <c r="O84" s="246">
        <v>68</v>
      </c>
      <c r="P84" s="246">
        <v>57</v>
      </c>
      <c r="Q84" s="246">
        <v>80</v>
      </c>
      <c r="R84" s="125">
        <v>70.400000000000006</v>
      </c>
      <c r="S84" s="246">
        <v>61</v>
      </c>
      <c r="T84" s="246">
        <v>80</v>
      </c>
      <c r="U84" s="246">
        <v>72</v>
      </c>
      <c r="V84" s="246">
        <v>44.4</v>
      </c>
      <c r="W84" s="246">
        <v>54.5</v>
      </c>
      <c r="X84" s="125">
        <v>62.379999999999995</v>
      </c>
      <c r="Y84" s="246">
        <v>52</v>
      </c>
      <c r="Z84" s="246">
        <v>64</v>
      </c>
      <c r="AA84" s="246">
        <v>58.3</v>
      </c>
      <c r="AB84" s="248">
        <v>58.1</v>
      </c>
      <c r="AC84" s="190">
        <v>66.554000000000002</v>
      </c>
    </row>
    <row r="85" spans="1:29" ht="14.25" x14ac:dyDescent="0.2">
      <c r="A85" s="20" t="s">
        <v>40</v>
      </c>
      <c r="B85" s="249"/>
      <c r="C85" s="249"/>
      <c r="D85" s="249"/>
      <c r="E85" s="249"/>
      <c r="F85" s="250"/>
      <c r="G85" s="249"/>
      <c r="H85" s="249"/>
      <c r="I85" s="249"/>
      <c r="J85" s="249"/>
      <c r="K85" s="249"/>
      <c r="L85" s="250"/>
      <c r="M85" s="249"/>
      <c r="N85" s="249"/>
      <c r="O85" s="249"/>
      <c r="P85" s="249"/>
      <c r="Q85" s="249"/>
      <c r="R85" s="250"/>
      <c r="S85" s="249"/>
      <c r="T85" s="249"/>
      <c r="U85" s="249"/>
      <c r="V85" s="249"/>
      <c r="W85" s="249"/>
      <c r="X85" s="250"/>
      <c r="Y85" s="249"/>
      <c r="Z85" s="249"/>
      <c r="AA85" s="249"/>
      <c r="AB85" s="251"/>
      <c r="AC85" s="190"/>
    </row>
    <row r="86" spans="1:29" ht="14.25" x14ac:dyDescent="0.2">
      <c r="A86" s="20" t="s">
        <v>41</v>
      </c>
      <c r="B86" s="249"/>
      <c r="C86" s="249"/>
      <c r="D86" s="249"/>
      <c r="E86" s="249"/>
      <c r="F86" s="250"/>
      <c r="G86" s="249"/>
      <c r="H86" s="249"/>
      <c r="I86" s="249"/>
      <c r="J86" s="249"/>
      <c r="K86" s="249"/>
      <c r="L86" s="250"/>
      <c r="M86" s="249"/>
      <c r="N86" s="249"/>
      <c r="O86" s="249"/>
      <c r="P86" s="249"/>
      <c r="Q86" s="249"/>
      <c r="R86" s="250"/>
      <c r="S86" s="249"/>
      <c r="T86" s="249"/>
      <c r="U86" s="249"/>
      <c r="V86" s="249"/>
      <c r="W86" s="249"/>
      <c r="X86" s="250"/>
      <c r="Y86" s="249"/>
      <c r="Z86" s="249"/>
      <c r="AA86" s="249"/>
      <c r="AB86" s="251"/>
      <c r="AC86" s="190"/>
    </row>
    <row r="87" spans="1:29" ht="14.25" x14ac:dyDescent="0.2">
      <c r="A87" s="20" t="s">
        <v>42</v>
      </c>
      <c r="B87" s="249"/>
      <c r="C87" s="249"/>
      <c r="D87" s="249"/>
      <c r="E87" s="249"/>
      <c r="F87" s="250"/>
      <c r="G87" s="249"/>
      <c r="H87" s="249"/>
      <c r="I87" s="249"/>
      <c r="J87" s="249"/>
      <c r="K87" s="249"/>
      <c r="L87" s="250"/>
      <c r="M87" s="249"/>
      <c r="N87" s="249"/>
      <c r="O87" s="249"/>
      <c r="P87" s="249"/>
      <c r="Q87" s="249"/>
      <c r="R87" s="250"/>
      <c r="S87" s="249"/>
      <c r="T87" s="249"/>
      <c r="U87" s="249"/>
      <c r="V87" s="249"/>
      <c r="W87" s="249"/>
      <c r="X87" s="250"/>
      <c r="Y87" s="249"/>
      <c r="Z87" s="249"/>
      <c r="AA87" s="249"/>
      <c r="AB87" s="251"/>
      <c r="AC87" s="190"/>
    </row>
    <row r="88" spans="1:29" ht="14.25" x14ac:dyDescent="0.2">
      <c r="A88" s="20" t="s">
        <v>43</v>
      </c>
      <c r="B88" s="249"/>
      <c r="C88" s="249"/>
      <c r="D88" s="249"/>
      <c r="E88" s="249"/>
      <c r="F88" s="250"/>
      <c r="G88" s="249"/>
      <c r="H88" s="249"/>
      <c r="I88" s="249"/>
      <c r="J88" s="249"/>
      <c r="K88" s="249"/>
      <c r="L88" s="250"/>
      <c r="M88" s="249"/>
      <c r="N88" s="249"/>
      <c r="O88" s="249"/>
      <c r="P88" s="249"/>
      <c r="Q88" s="249"/>
      <c r="R88" s="250"/>
      <c r="S88" s="249"/>
      <c r="T88" s="249"/>
      <c r="U88" s="249"/>
      <c r="V88" s="249"/>
      <c r="W88" s="249"/>
      <c r="X88" s="250"/>
      <c r="Y88" s="249"/>
      <c r="Z88" s="249"/>
      <c r="AA88" s="249"/>
      <c r="AB88" s="251"/>
      <c r="AC88" s="190"/>
    </row>
    <row r="89" spans="1:29" s="135" customFormat="1" ht="14.25" x14ac:dyDescent="0.2">
      <c r="A89" s="129" t="s">
        <v>44</v>
      </c>
      <c r="B89" s="240">
        <f t="shared" ref="B89:AC89" si="9">B84-B83</f>
        <v>1</v>
      </c>
      <c r="C89" s="240">
        <f t="shared" si="9"/>
        <v>-3</v>
      </c>
      <c r="D89" s="240">
        <f t="shared" si="9"/>
        <v>-11</v>
      </c>
      <c r="E89" s="240">
        <f t="shared" si="9"/>
        <v>4.7999999999999972</v>
      </c>
      <c r="F89" s="241">
        <f t="shared" si="9"/>
        <v>-2.0499999999999972</v>
      </c>
      <c r="G89" s="243">
        <f t="shared" si="9"/>
        <v>-15</v>
      </c>
      <c r="H89" s="242">
        <f t="shared" si="9"/>
        <v>-25.400000000000006</v>
      </c>
      <c r="I89" s="240">
        <f t="shared" si="9"/>
        <v>-7.0999999999999943</v>
      </c>
      <c r="J89" s="242">
        <f t="shared" si="9"/>
        <v>-37.4</v>
      </c>
      <c r="K89" s="242">
        <f t="shared" si="9"/>
        <v>-22.4</v>
      </c>
      <c r="L89" s="241">
        <f t="shared" si="9"/>
        <v>-21.459999999999994</v>
      </c>
      <c r="M89" s="240">
        <f t="shared" si="9"/>
        <v>-9</v>
      </c>
      <c r="N89" s="240">
        <f t="shared" si="9"/>
        <v>0</v>
      </c>
      <c r="O89" s="240">
        <f t="shared" si="9"/>
        <v>38</v>
      </c>
      <c r="P89" s="243">
        <f>P84-P83</f>
        <v>-13</v>
      </c>
      <c r="Q89" s="240">
        <f t="shared" si="9"/>
        <v>16</v>
      </c>
      <c r="R89" s="241">
        <f t="shared" si="9"/>
        <v>6.4000000000000057</v>
      </c>
      <c r="S89" s="243">
        <f t="shared" si="9"/>
        <v>-19</v>
      </c>
      <c r="T89" s="243">
        <f t="shared" si="9"/>
        <v>-8</v>
      </c>
      <c r="U89" s="243">
        <f t="shared" si="9"/>
        <v>-16</v>
      </c>
      <c r="V89" s="243">
        <f t="shared" si="9"/>
        <v>-18.600000000000001</v>
      </c>
      <c r="W89" s="240">
        <f t="shared" si="9"/>
        <v>2.5</v>
      </c>
      <c r="X89" s="241">
        <f t="shared" si="9"/>
        <v>-11.820000000000007</v>
      </c>
      <c r="Y89" s="242">
        <f t="shared" si="9"/>
        <v>-20</v>
      </c>
      <c r="Z89" s="243">
        <f t="shared" si="9"/>
        <v>-12</v>
      </c>
      <c r="AA89" s="240">
        <f t="shared" si="9"/>
        <v>-2.7000000000000028</v>
      </c>
      <c r="AB89" s="244">
        <f t="shared" si="9"/>
        <v>-11.56666666666667</v>
      </c>
      <c r="AC89" s="198">
        <f t="shared" si="9"/>
        <v>-8.0993333333333339</v>
      </c>
    </row>
    <row r="90" spans="1:29" ht="70.5" x14ac:dyDescent="0.2">
      <c r="A90" s="23" t="s">
        <v>45</v>
      </c>
      <c r="B90" s="23" t="s">
        <v>222</v>
      </c>
      <c r="C90" s="23" t="s">
        <v>223</v>
      </c>
      <c r="D90" s="23" t="s">
        <v>222</v>
      </c>
      <c r="E90" s="23" t="s">
        <v>224</v>
      </c>
      <c r="F90" s="59"/>
      <c r="G90" s="111" t="s">
        <v>223</v>
      </c>
      <c r="H90" s="110" t="s">
        <v>223</v>
      </c>
      <c r="I90" s="63" t="s">
        <v>223</v>
      </c>
      <c r="J90" s="110" t="s">
        <v>223</v>
      </c>
      <c r="K90" s="110" t="s">
        <v>223</v>
      </c>
      <c r="L90" s="62"/>
      <c r="M90" s="61" t="s">
        <v>222</v>
      </c>
      <c r="N90" s="61" t="s">
        <v>222</v>
      </c>
      <c r="O90" s="61" t="s">
        <v>222</v>
      </c>
      <c r="P90" s="63" t="s">
        <v>222</v>
      </c>
      <c r="Q90" s="61" t="s">
        <v>222</v>
      </c>
      <c r="R90" s="62"/>
      <c r="S90" s="63" t="s">
        <v>223</v>
      </c>
      <c r="T90" s="63" t="s">
        <v>223</v>
      </c>
      <c r="U90" s="63" t="s">
        <v>223</v>
      </c>
      <c r="V90" s="63" t="s">
        <v>223</v>
      </c>
      <c r="W90" s="63" t="s">
        <v>223</v>
      </c>
      <c r="X90" s="62"/>
      <c r="Y90" s="110" t="s">
        <v>223</v>
      </c>
      <c r="Z90" s="111" t="s">
        <v>223</v>
      </c>
      <c r="AA90" s="58" t="s">
        <v>223</v>
      </c>
      <c r="AB90" s="178"/>
      <c r="AC90" s="190"/>
    </row>
    <row r="93" spans="1:29" ht="13.5" customHeight="1" x14ac:dyDescent="0.2">
      <c r="A93" s="164"/>
      <c r="B93" s="160" t="s">
        <v>0</v>
      </c>
      <c r="C93" s="160"/>
      <c r="D93" s="160"/>
      <c r="E93" s="160"/>
      <c r="F93" s="160"/>
      <c r="G93" s="160" t="s">
        <v>1</v>
      </c>
      <c r="H93" s="160"/>
      <c r="I93" s="160"/>
      <c r="J93" s="160"/>
      <c r="K93" s="160"/>
      <c r="L93" s="160"/>
      <c r="M93" s="160" t="s">
        <v>2</v>
      </c>
      <c r="N93" s="160"/>
      <c r="O93" s="160"/>
      <c r="P93" s="160"/>
      <c r="Q93" s="160"/>
      <c r="R93" s="160"/>
      <c r="S93" s="160" t="s">
        <v>3</v>
      </c>
      <c r="T93" s="160"/>
      <c r="U93" s="160"/>
      <c r="V93" s="160"/>
      <c r="W93" s="160"/>
      <c r="X93" s="160"/>
      <c r="Y93" s="156" t="s">
        <v>4</v>
      </c>
      <c r="Z93" s="156"/>
      <c r="AA93" s="156"/>
      <c r="AB93" s="160"/>
      <c r="AC93" s="202" t="s">
        <v>246</v>
      </c>
    </row>
    <row r="94" spans="1:29" ht="14.25" x14ac:dyDescent="0.2">
      <c r="A94" s="157" t="s">
        <v>37</v>
      </c>
      <c r="B94" s="4" t="s">
        <v>9</v>
      </c>
      <c r="C94" s="4" t="s">
        <v>10</v>
      </c>
      <c r="D94" s="4" t="s">
        <v>11</v>
      </c>
      <c r="E94" s="4" t="s">
        <v>12</v>
      </c>
      <c r="F94" s="15" t="s">
        <v>14</v>
      </c>
      <c r="G94" s="4" t="s">
        <v>9</v>
      </c>
      <c r="H94" s="4" t="s">
        <v>10</v>
      </c>
      <c r="I94" s="4" t="s">
        <v>11</v>
      </c>
      <c r="J94" s="4" t="s">
        <v>12</v>
      </c>
      <c r="K94" s="4" t="s">
        <v>13</v>
      </c>
      <c r="L94" s="16" t="s">
        <v>14</v>
      </c>
      <c r="M94" s="7" t="s">
        <v>9</v>
      </c>
      <c r="N94" s="4" t="s">
        <v>10</v>
      </c>
      <c r="O94" s="4" t="s">
        <v>11</v>
      </c>
      <c r="P94" s="4" t="s">
        <v>12</v>
      </c>
      <c r="Q94" s="4" t="s">
        <v>13</v>
      </c>
      <c r="R94" s="16" t="s">
        <v>14</v>
      </c>
      <c r="S94" s="4" t="s">
        <v>9</v>
      </c>
      <c r="T94" s="4" t="s">
        <v>10</v>
      </c>
      <c r="U94" s="4" t="s">
        <v>11</v>
      </c>
      <c r="V94" s="4" t="s">
        <v>12</v>
      </c>
      <c r="W94" s="4" t="s">
        <v>13</v>
      </c>
      <c r="X94" s="16" t="s">
        <v>14</v>
      </c>
      <c r="Y94" s="4" t="s">
        <v>9</v>
      </c>
      <c r="Z94" s="4" t="s">
        <v>10</v>
      </c>
      <c r="AA94" s="4" t="s">
        <v>11</v>
      </c>
      <c r="AB94" s="18" t="s">
        <v>14</v>
      </c>
      <c r="AC94" s="203"/>
    </row>
    <row r="95" spans="1:29" ht="18" x14ac:dyDescent="0.25">
      <c r="A95" s="157"/>
      <c r="B95" s="158" t="s">
        <v>188</v>
      </c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204"/>
    </row>
    <row r="96" spans="1:29" ht="14.25" x14ac:dyDescent="0.2">
      <c r="A96" s="157"/>
      <c r="B96" s="126">
        <v>79</v>
      </c>
      <c r="C96" s="126">
        <v>85</v>
      </c>
      <c r="D96" s="126">
        <v>79</v>
      </c>
      <c r="E96" s="126">
        <v>77</v>
      </c>
      <c r="F96" s="245">
        <f>AVERAGE(B96:E96)</f>
        <v>80</v>
      </c>
      <c r="G96" s="246">
        <v>72</v>
      </c>
      <c r="H96" s="246">
        <v>69</v>
      </c>
      <c r="I96" s="246">
        <v>83</v>
      </c>
      <c r="J96" s="246">
        <v>88</v>
      </c>
      <c r="K96" s="246">
        <v>77</v>
      </c>
      <c r="L96" s="125">
        <f>AVERAGE(G96:K96)</f>
        <v>77.8</v>
      </c>
      <c r="M96" s="246">
        <v>76</v>
      </c>
      <c r="N96" s="246">
        <v>76</v>
      </c>
      <c r="O96" s="246">
        <v>77</v>
      </c>
      <c r="P96" s="246">
        <v>65</v>
      </c>
      <c r="Q96" s="246">
        <v>72</v>
      </c>
      <c r="R96" s="125">
        <f>AVERAGE(M96:Q96)</f>
        <v>73.2</v>
      </c>
      <c r="S96" s="246">
        <v>76</v>
      </c>
      <c r="T96" s="246">
        <v>76</v>
      </c>
      <c r="U96" s="246">
        <v>83</v>
      </c>
      <c r="V96" s="246">
        <v>53</v>
      </c>
      <c r="W96" s="246">
        <v>69</v>
      </c>
      <c r="X96" s="125">
        <f>AVERAGE(S96:W96)</f>
        <v>71.400000000000006</v>
      </c>
      <c r="Y96" s="246">
        <v>52</v>
      </c>
      <c r="Z96" s="246">
        <v>72</v>
      </c>
      <c r="AA96" s="246">
        <v>67</v>
      </c>
      <c r="AB96" s="248">
        <f>AVERAGE(Y96:AA96)</f>
        <v>63.666666666666664</v>
      </c>
      <c r="AC96" s="204">
        <f>AVERAGE(F96,L96,R96,X96,AB96)</f>
        <v>73.213333333333338</v>
      </c>
    </row>
    <row r="97" spans="1:29" ht="14.25" x14ac:dyDescent="0.2">
      <c r="A97" s="19" t="s">
        <v>39</v>
      </c>
      <c r="B97" s="246">
        <f>'2 четверть 2016-2017 '!B40</f>
        <v>92</v>
      </c>
      <c r="C97" s="246">
        <f>'2 четверть 2016-2017 '!C40</f>
        <v>60.9</v>
      </c>
      <c r="D97" s="246">
        <f>'2 четверть 2016-2017 '!D40</f>
        <v>88</v>
      </c>
      <c r="E97" s="246">
        <f>'2 четверть 2016-2017 '!E40</f>
        <v>81.8</v>
      </c>
      <c r="F97" s="125">
        <f>'2 четверть 2016-2017 '!F40</f>
        <v>80.674999999999997</v>
      </c>
      <c r="G97" s="246">
        <f>'2 четверть 2016-2017 '!G40</f>
        <v>54</v>
      </c>
      <c r="H97" s="246">
        <f>'2 четверть 2016-2017 '!H40</f>
        <v>70</v>
      </c>
      <c r="I97" s="246">
        <f>'2 четверть 2016-2017 '!I40</f>
        <v>70</v>
      </c>
      <c r="J97" s="246">
        <f>'2 четверть 2016-2017 '!J40</f>
        <v>80</v>
      </c>
      <c r="K97" s="246">
        <f>'2 четверть 2016-2017 '!K40</f>
        <v>68</v>
      </c>
      <c r="L97" s="125">
        <f>'2 четверть 2016-2017 '!L40</f>
        <v>68.400000000000006</v>
      </c>
      <c r="M97" s="246">
        <f>'2 четверть 2016-2017 '!M40</f>
        <v>75</v>
      </c>
      <c r="N97" s="246">
        <f>'2 четверть 2016-2017 '!N40</f>
        <v>77</v>
      </c>
      <c r="O97" s="246">
        <f>'2 четверть 2016-2017 '!O40</f>
        <v>80</v>
      </c>
      <c r="P97" s="246">
        <f>'2 четверть 2016-2017 '!P40</f>
        <v>72</v>
      </c>
      <c r="Q97" s="246">
        <f>'2 четверть 2016-2017 '!Q40</f>
        <v>84</v>
      </c>
      <c r="R97" s="125">
        <f>'2 четверть 2016-2017 '!R40</f>
        <v>77.599999999999994</v>
      </c>
      <c r="S97" s="246">
        <f>'2 четверть 2016-2017 '!S40</f>
        <v>72</v>
      </c>
      <c r="T97" s="246">
        <f>'2 четверть 2016-2017 '!T40</f>
        <v>80</v>
      </c>
      <c r="U97" s="246">
        <f>'2 четверть 2016-2017 '!U40</f>
        <v>72</v>
      </c>
      <c r="V97" s="246">
        <f>'2 четверть 2016-2017 '!V40</f>
        <v>55.6</v>
      </c>
      <c r="W97" s="246">
        <f>'2 четверть 2016-2017 '!W40</f>
        <v>63.6</v>
      </c>
      <c r="X97" s="125">
        <f>'2 четверть 2016-2017 '!X40</f>
        <v>68.640000000000015</v>
      </c>
      <c r="Y97" s="246">
        <f>'2 четверть 2016-2017 '!Y40</f>
        <v>52</v>
      </c>
      <c r="Z97" s="246">
        <f>'2 четверть 2016-2017 '!Z40</f>
        <v>72</v>
      </c>
      <c r="AA97" s="246">
        <f>'2 четверть 2016-2017 '!AA40</f>
        <v>67</v>
      </c>
      <c r="AB97" s="248">
        <f>'2 четверть 2016-2017 '!AB40</f>
        <v>63.666666666666664</v>
      </c>
      <c r="AC97" s="204">
        <f>AVERAGE(F97,L97,R97,X97,AB97)</f>
        <v>71.796333333333337</v>
      </c>
    </row>
    <row r="98" spans="1:29" ht="14.25" x14ac:dyDescent="0.2">
      <c r="A98" s="20" t="s">
        <v>40</v>
      </c>
      <c r="B98" s="249"/>
      <c r="C98" s="249"/>
      <c r="D98" s="249"/>
      <c r="E98" s="249"/>
      <c r="F98" s="250"/>
      <c r="G98" s="249"/>
      <c r="H98" s="249"/>
      <c r="I98" s="249"/>
      <c r="J98" s="249"/>
      <c r="K98" s="249"/>
      <c r="L98" s="250"/>
      <c r="M98" s="249"/>
      <c r="N98" s="249"/>
      <c r="O98" s="249"/>
      <c r="P98" s="249"/>
      <c r="Q98" s="249"/>
      <c r="R98" s="250"/>
      <c r="S98" s="249"/>
      <c r="T98" s="249"/>
      <c r="U98" s="249"/>
      <c r="V98" s="249"/>
      <c r="W98" s="249"/>
      <c r="X98" s="250"/>
      <c r="Y98" s="249"/>
      <c r="Z98" s="249"/>
      <c r="AA98" s="249"/>
      <c r="AB98" s="251"/>
      <c r="AC98" s="204"/>
    </row>
    <row r="99" spans="1:29" ht="14.25" x14ac:dyDescent="0.2">
      <c r="A99" s="20" t="s">
        <v>41</v>
      </c>
      <c r="B99" s="249"/>
      <c r="C99" s="249"/>
      <c r="D99" s="249"/>
      <c r="E99" s="249"/>
      <c r="F99" s="250"/>
      <c r="G99" s="249"/>
      <c r="H99" s="249"/>
      <c r="I99" s="249"/>
      <c r="J99" s="249"/>
      <c r="K99" s="249"/>
      <c r="L99" s="250"/>
      <c r="M99" s="249"/>
      <c r="N99" s="249"/>
      <c r="O99" s="249"/>
      <c r="P99" s="249"/>
      <c r="Q99" s="249"/>
      <c r="R99" s="250"/>
      <c r="S99" s="249"/>
      <c r="T99" s="249"/>
      <c r="U99" s="249"/>
      <c r="V99" s="249"/>
      <c r="W99" s="249"/>
      <c r="X99" s="250"/>
      <c r="Y99" s="249"/>
      <c r="Z99" s="249"/>
      <c r="AA99" s="249"/>
      <c r="AB99" s="251"/>
      <c r="AC99" s="204"/>
    </row>
    <row r="100" spans="1:29" ht="14.25" x14ac:dyDescent="0.2">
      <c r="A100" s="20" t="s">
        <v>42</v>
      </c>
      <c r="B100" s="249"/>
      <c r="C100" s="249"/>
      <c r="D100" s="249"/>
      <c r="E100" s="249"/>
      <c r="F100" s="250"/>
      <c r="G100" s="249"/>
      <c r="H100" s="249"/>
      <c r="I100" s="249"/>
      <c r="J100" s="249"/>
      <c r="K100" s="249"/>
      <c r="L100" s="250"/>
      <c r="M100" s="249"/>
      <c r="N100" s="249"/>
      <c r="O100" s="249"/>
      <c r="P100" s="249"/>
      <c r="Q100" s="249"/>
      <c r="R100" s="250"/>
      <c r="S100" s="249"/>
      <c r="T100" s="249"/>
      <c r="U100" s="249"/>
      <c r="V100" s="249"/>
      <c r="W100" s="249"/>
      <c r="X100" s="250"/>
      <c r="Y100" s="249"/>
      <c r="Z100" s="249"/>
      <c r="AA100" s="249"/>
      <c r="AB100" s="251"/>
      <c r="AC100" s="204"/>
    </row>
    <row r="101" spans="1:29" ht="14.25" x14ac:dyDescent="0.2">
      <c r="A101" s="20" t="s">
        <v>43</v>
      </c>
      <c r="B101" s="249"/>
      <c r="C101" s="249"/>
      <c r="D101" s="249"/>
      <c r="E101" s="249"/>
      <c r="F101" s="250"/>
      <c r="G101" s="249"/>
      <c r="H101" s="249"/>
      <c r="I101" s="249"/>
      <c r="J101" s="249"/>
      <c r="K101" s="249"/>
      <c r="L101" s="250"/>
      <c r="M101" s="249"/>
      <c r="N101" s="249"/>
      <c r="O101" s="249"/>
      <c r="P101" s="249"/>
      <c r="Q101" s="249"/>
      <c r="R101" s="250"/>
      <c r="S101" s="249"/>
      <c r="T101" s="249"/>
      <c r="U101" s="249"/>
      <c r="V101" s="249"/>
      <c r="W101" s="249"/>
      <c r="X101" s="250"/>
      <c r="Y101" s="249"/>
      <c r="Z101" s="249"/>
      <c r="AA101" s="249"/>
      <c r="AB101" s="251"/>
      <c r="AC101" s="204"/>
    </row>
    <row r="102" spans="1:29" s="135" customFormat="1" ht="14.25" x14ac:dyDescent="0.2">
      <c r="A102" s="129" t="s">
        <v>44</v>
      </c>
      <c r="B102" s="240">
        <f t="shared" ref="B102:AC102" si="10">B97-B96</f>
        <v>13</v>
      </c>
      <c r="C102" s="242">
        <f t="shared" si="10"/>
        <v>-24.1</v>
      </c>
      <c r="D102" s="240">
        <f t="shared" si="10"/>
        <v>9</v>
      </c>
      <c r="E102" s="240">
        <f t="shared" si="10"/>
        <v>4.7999999999999972</v>
      </c>
      <c r="F102" s="241">
        <f t="shared" si="10"/>
        <v>0.67499999999999716</v>
      </c>
      <c r="G102" s="243">
        <f t="shared" si="10"/>
        <v>-18</v>
      </c>
      <c r="H102" s="243">
        <f t="shared" si="10"/>
        <v>1</v>
      </c>
      <c r="I102" s="243">
        <f t="shared" si="10"/>
        <v>-13</v>
      </c>
      <c r="J102" s="243">
        <f t="shared" si="10"/>
        <v>-8</v>
      </c>
      <c r="K102" s="243">
        <f t="shared" si="10"/>
        <v>-9</v>
      </c>
      <c r="L102" s="241">
        <f t="shared" si="10"/>
        <v>-9.3999999999999915</v>
      </c>
      <c r="M102" s="240">
        <f t="shared" si="10"/>
        <v>-1</v>
      </c>
      <c r="N102" s="240">
        <f t="shared" si="10"/>
        <v>1</v>
      </c>
      <c r="O102" s="240">
        <f t="shared" si="10"/>
        <v>3</v>
      </c>
      <c r="P102" s="242">
        <f t="shared" si="10"/>
        <v>7</v>
      </c>
      <c r="Q102" s="240">
        <f t="shared" si="10"/>
        <v>12</v>
      </c>
      <c r="R102" s="241">
        <f t="shared" si="10"/>
        <v>4.3999999999999915</v>
      </c>
      <c r="S102" s="240">
        <f t="shared" si="10"/>
        <v>-4</v>
      </c>
      <c r="T102" s="240">
        <f t="shared" si="10"/>
        <v>4</v>
      </c>
      <c r="U102" s="240">
        <f t="shared" si="10"/>
        <v>-11</v>
      </c>
      <c r="V102" s="243">
        <f t="shared" si="10"/>
        <v>2.6000000000000014</v>
      </c>
      <c r="W102" s="240">
        <f t="shared" si="10"/>
        <v>-5.3999999999999986</v>
      </c>
      <c r="X102" s="241">
        <f t="shared" si="10"/>
        <v>-2.7599999999999909</v>
      </c>
      <c r="Y102" s="240">
        <f t="shared" si="10"/>
        <v>0</v>
      </c>
      <c r="Z102" s="240">
        <f t="shared" si="10"/>
        <v>0</v>
      </c>
      <c r="AA102" s="240">
        <f t="shared" si="10"/>
        <v>0</v>
      </c>
      <c r="AB102" s="244">
        <f t="shared" si="10"/>
        <v>0</v>
      </c>
      <c r="AC102" s="198">
        <f t="shared" si="10"/>
        <v>-1.4170000000000016</v>
      </c>
    </row>
    <row r="103" spans="1:29" ht="81" customHeight="1" x14ac:dyDescent="0.2">
      <c r="A103" s="23" t="s">
        <v>45</v>
      </c>
      <c r="B103" s="23" t="s">
        <v>225</v>
      </c>
      <c r="C103" s="109" t="s">
        <v>225</v>
      </c>
      <c r="D103" s="23" t="s">
        <v>225</v>
      </c>
      <c r="E103" s="23" t="s">
        <v>225</v>
      </c>
      <c r="F103" s="59"/>
      <c r="G103" s="111" t="s">
        <v>226</v>
      </c>
      <c r="H103" s="63" t="s">
        <v>226</v>
      </c>
      <c r="I103" s="63" t="s">
        <v>226</v>
      </c>
      <c r="J103" s="63" t="s">
        <v>227</v>
      </c>
      <c r="K103" s="63" t="s">
        <v>226</v>
      </c>
      <c r="L103" s="62"/>
      <c r="M103" s="61" t="s">
        <v>226</v>
      </c>
      <c r="N103" s="61" t="s">
        <v>226</v>
      </c>
      <c r="O103" s="61" t="s">
        <v>227</v>
      </c>
      <c r="P103" s="110" t="s">
        <v>227</v>
      </c>
      <c r="Q103" s="61" t="s">
        <v>227</v>
      </c>
      <c r="R103" s="62"/>
      <c r="S103" s="61" t="s">
        <v>227</v>
      </c>
      <c r="T103" s="61" t="s">
        <v>226</v>
      </c>
      <c r="U103" s="61" t="s">
        <v>226</v>
      </c>
      <c r="V103" s="63" t="s">
        <v>225</v>
      </c>
      <c r="W103" s="63" t="s">
        <v>225</v>
      </c>
      <c r="X103" s="62"/>
      <c r="Y103" s="61" t="s">
        <v>227</v>
      </c>
      <c r="Z103" s="58" t="s">
        <v>227</v>
      </c>
      <c r="AA103" s="58" t="s">
        <v>227</v>
      </c>
      <c r="AB103" s="178"/>
      <c r="AC103" s="204"/>
    </row>
    <row r="106" spans="1:29" ht="14.25" x14ac:dyDescent="0.2">
      <c r="A106" s="164"/>
      <c r="B106" s="156" t="s">
        <v>2</v>
      </c>
      <c r="C106" s="156"/>
      <c r="D106" s="156"/>
      <c r="E106" s="156"/>
      <c r="F106" s="156"/>
      <c r="G106" s="156"/>
      <c r="H106" s="156" t="s">
        <v>3</v>
      </c>
      <c r="I106" s="156"/>
      <c r="J106" s="156"/>
      <c r="K106" s="156"/>
      <c r="L106" s="156"/>
      <c r="M106" s="156"/>
      <c r="N106" s="156" t="s">
        <v>4</v>
      </c>
      <c r="O106" s="156"/>
      <c r="P106" s="156"/>
      <c r="Q106" s="160"/>
      <c r="R106" s="193" t="s">
        <v>246</v>
      </c>
      <c r="S106" s="192"/>
      <c r="T106" s="192"/>
      <c r="U106" s="162"/>
      <c r="V106" s="162"/>
      <c r="W106" s="162"/>
      <c r="X106" s="206"/>
      <c r="Y106" s="211"/>
    </row>
    <row r="107" spans="1:29" ht="14.25" x14ac:dyDescent="0.2">
      <c r="A107" s="157" t="s">
        <v>37</v>
      </c>
      <c r="B107" s="115" t="s">
        <v>9</v>
      </c>
      <c r="C107" s="9" t="s">
        <v>10</v>
      </c>
      <c r="D107" s="9" t="s">
        <v>11</v>
      </c>
      <c r="E107" s="9" t="s">
        <v>12</v>
      </c>
      <c r="F107" s="9" t="s">
        <v>13</v>
      </c>
      <c r="G107" s="17" t="s">
        <v>14</v>
      </c>
      <c r="H107" s="9" t="s">
        <v>9</v>
      </c>
      <c r="I107" s="9" t="s">
        <v>10</v>
      </c>
      <c r="J107" s="9" t="s">
        <v>11</v>
      </c>
      <c r="K107" s="9" t="s">
        <v>12</v>
      </c>
      <c r="L107" s="9" t="s">
        <v>13</v>
      </c>
      <c r="M107" s="17" t="s">
        <v>14</v>
      </c>
      <c r="N107" s="9" t="s">
        <v>9</v>
      </c>
      <c r="O107" s="9" t="s">
        <v>10</v>
      </c>
      <c r="P107" s="9" t="s">
        <v>11</v>
      </c>
      <c r="Q107" s="18" t="s">
        <v>14</v>
      </c>
      <c r="R107" s="194"/>
      <c r="S107" s="144"/>
      <c r="T107" s="145"/>
      <c r="U107" s="145"/>
      <c r="V107" s="145"/>
      <c r="W107" s="143"/>
      <c r="X107" s="206"/>
      <c r="Y107" s="211"/>
    </row>
    <row r="108" spans="1:29" ht="18" x14ac:dyDescent="0.25">
      <c r="A108" s="157"/>
      <c r="B108" s="158" t="s">
        <v>189</v>
      </c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63"/>
      <c r="S108" s="146"/>
      <c r="T108" s="146"/>
      <c r="U108" s="146"/>
      <c r="V108" s="146"/>
      <c r="W108" s="146"/>
      <c r="X108" s="146"/>
      <c r="Y108" s="211"/>
    </row>
    <row r="109" spans="1:29" ht="14.25" x14ac:dyDescent="0.2">
      <c r="A109" s="157"/>
      <c r="B109" s="246"/>
      <c r="C109" s="246"/>
      <c r="D109" s="246"/>
      <c r="E109" s="246"/>
      <c r="F109" s="246"/>
      <c r="G109" s="125"/>
      <c r="H109" s="246">
        <v>59</v>
      </c>
      <c r="I109" s="246">
        <v>64</v>
      </c>
      <c r="J109" s="246">
        <v>42</v>
      </c>
      <c r="K109" s="246">
        <v>10.5</v>
      </c>
      <c r="L109" s="246">
        <v>35</v>
      </c>
      <c r="M109" s="125">
        <v>42.1</v>
      </c>
      <c r="N109" s="246">
        <v>28</v>
      </c>
      <c r="O109" s="246">
        <v>72</v>
      </c>
      <c r="P109" s="246">
        <v>33</v>
      </c>
      <c r="Q109" s="125">
        <v>44.333333333333336</v>
      </c>
      <c r="R109" s="214">
        <v>43.216666666666669</v>
      </c>
      <c r="S109" s="147"/>
      <c r="T109" s="148"/>
      <c r="U109" s="147"/>
      <c r="V109" s="147"/>
      <c r="W109" s="207"/>
      <c r="X109" s="208"/>
      <c r="Y109" s="212"/>
      <c r="Z109" s="114"/>
      <c r="AA109" s="49"/>
    </row>
    <row r="110" spans="1:29" ht="14.25" x14ac:dyDescent="0.2">
      <c r="A110" s="19" t="s">
        <v>39</v>
      </c>
      <c r="B110" s="246">
        <v>95.8</v>
      </c>
      <c r="C110" s="246">
        <v>84</v>
      </c>
      <c r="D110" s="246">
        <v>56</v>
      </c>
      <c r="E110" s="246">
        <v>36.799999999999997</v>
      </c>
      <c r="F110" s="246">
        <v>52</v>
      </c>
      <c r="G110" s="125">
        <v>64.92</v>
      </c>
      <c r="H110" s="246">
        <v>80.95</v>
      </c>
      <c r="I110" s="246">
        <v>92</v>
      </c>
      <c r="J110" s="246">
        <v>88</v>
      </c>
      <c r="K110" s="246">
        <v>61.1</v>
      </c>
      <c r="L110" s="246">
        <v>54.5</v>
      </c>
      <c r="M110" s="125">
        <v>75.31</v>
      </c>
      <c r="N110" s="246">
        <v>68</v>
      </c>
      <c r="O110" s="246">
        <v>84</v>
      </c>
      <c r="P110" s="246">
        <v>58</v>
      </c>
      <c r="Q110" s="125">
        <v>70</v>
      </c>
      <c r="R110" s="215">
        <v>70.076666666666668</v>
      </c>
      <c r="S110" s="149"/>
      <c r="T110" s="148"/>
      <c r="U110" s="150"/>
      <c r="V110" s="150"/>
      <c r="W110" s="148"/>
      <c r="X110" s="208"/>
      <c r="Y110" s="211"/>
      <c r="Z110" s="114"/>
      <c r="AA110" s="49"/>
    </row>
    <row r="111" spans="1:29" ht="14.25" x14ac:dyDescent="0.2">
      <c r="A111" s="20" t="s">
        <v>40</v>
      </c>
      <c r="B111" s="249"/>
      <c r="C111" s="249"/>
      <c r="D111" s="249"/>
      <c r="E111" s="249"/>
      <c r="F111" s="249"/>
      <c r="G111" s="250"/>
      <c r="H111" s="249"/>
      <c r="I111" s="249"/>
      <c r="J111" s="249"/>
      <c r="K111" s="249"/>
      <c r="L111" s="249"/>
      <c r="M111" s="250"/>
      <c r="N111" s="249"/>
      <c r="O111" s="249"/>
      <c r="P111" s="249"/>
      <c r="Q111" s="250"/>
      <c r="R111" s="216"/>
      <c r="S111" s="151"/>
      <c r="T111" s="142"/>
      <c r="U111" s="151"/>
      <c r="V111" s="151"/>
      <c r="W111" s="142"/>
      <c r="X111" s="209"/>
      <c r="Y111" s="211"/>
      <c r="Z111" s="114"/>
      <c r="AA111" s="49"/>
    </row>
    <row r="112" spans="1:29" ht="14.25" x14ac:dyDescent="0.2">
      <c r="A112" s="20" t="s">
        <v>41</v>
      </c>
      <c r="B112" s="249"/>
      <c r="C112" s="249"/>
      <c r="D112" s="249"/>
      <c r="E112" s="249"/>
      <c r="F112" s="249"/>
      <c r="G112" s="250"/>
      <c r="H112" s="249"/>
      <c r="I112" s="249"/>
      <c r="J112" s="249"/>
      <c r="K112" s="249"/>
      <c r="L112" s="249"/>
      <c r="M112" s="250"/>
      <c r="N112" s="249"/>
      <c r="O112" s="249"/>
      <c r="P112" s="249"/>
      <c r="Q112" s="250"/>
      <c r="R112" s="216"/>
      <c r="S112" s="151"/>
      <c r="T112" s="142"/>
      <c r="U112" s="151"/>
      <c r="V112" s="151"/>
      <c r="W112" s="142"/>
      <c r="X112" s="209"/>
      <c r="Y112" s="211"/>
      <c r="Z112" s="114"/>
      <c r="AA112" s="49"/>
    </row>
    <row r="113" spans="1:29" ht="14.25" x14ac:dyDescent="0.2">
      <c r="A113" s="20" t="s">
        <v>42</v>
      </c>
      <c r="B113" s="249"/>
      <c r="C113" s="249"/>
      <c r="D113" s="249"/>
      <c r="E113" s="249"/>
      <c r="F113" s="249"/>
      <c r="G113" s="250"/>
      <c r="H113" s="249"/>
      <c r="I113" s="249"/>
      <c r="J113" s="249"/>
      <c r="K113" s="249"/>
      <c r="L113" s="249"/>
      <c r="M113" s="250"/>
      <c r="N113" s="249"/>
      <c r="O113" s="249"/>
      <c r="P113" s="249"/>
      <c r="Q113" s="250"/>
      <c r="R113" s="216"/>
      <c r="S113" s="151"/>
      <c r="T113" s="142"/>
      <c r="U113" s="151"/>
      <c r="V113" s="151"/>
      <c r="W113" s="142"/>
      <c r="X113" s="209"/>
      <c r="Y113" s="211"/>
      <c r="Z113" s="114"/>
      <c r="AA113" s="49"/>
    </row>
    <row r="114" spans="1:29" ht="14.25" x14ac:dyDescent="0.2">
      <c r="A114" s="20" t="s">
        <v>43</v>
      </c>
      <c r="B114" s="249"/>
      <c r="C114" s="249"/>
      <c r="D114" s="249"/>
      <c r="E114" s="249"/>
      <c r="F114" s="249"/>
      <c r="G114" s="250"/>
      <c r="H114" s="249"/>
      <c r="I114" s="249"/>
      <c r="J114" s="249"/>
      <c r="K114" s="249"/>
      <c r="L114" s="249"/>
      <c r="M114" s="250"/>
      <c r="N114" s="249"/>
      <c r="O114" s="249"/>
      <c r="P114" s="249"/>
      <c r="Q114" s="250"/>
      <c r="R114" s="216"/>
      <c r="S114" s="151"/>
      <c r="T114" s="142"/>
      <c r="U114" s="151"/>
      <c r="V114" s="151"/>
      <c r="W114" s="142"/>
      <c r="X114" s="209"/>
      <c r="Y114" s="211"/>
      <c r="Z114" s="114"/>
      <c r="AA114" s="49"/>
    </row>
    <row r="115" spans="1:29" s="135" customFormat="1" ht="14.25" x14ac:dyDescent="0.2">
      <c r="A115" s="129" t="s">
        <v>44</v>
      </c>
      <c r="B115" s="240">
        <f t="shared" ref="B115:R115" si="11">B110-B109</f>
        <v>95.8</v>
      </c>
      <c r="C115" s="240">
        <f t="shared" si="11"/>
        <v>84</v>
      </c>
      <c r="D115" s="240">
        <f t="shared" si="11"/>
        <v>56</v>
      </c>
      <c r="E115" s="240">
        <f t="shared" si="11"/>
        <v>36.799999999999997</v>
      </c>
      <c r="F115" s="240">
        <f t="shared" si="11"/>
        <v>52</v>
      </c>
      <c r="G115" s="241">
        <f t="shared" si="11"/>
        <v>64.92</v>
      </c>
      <c r="H115" s="240">
        <f t="shared" si="11"/>
        <v>21.950000000000003</v>
      </c>
      <c r="I115" s="240">
        <f t="shared" si="11"/>
        <v>28</v>
      </c>
      <c r="J115" s="240">
        <f t="shared" si="11"/>
        <v>46</v>
      </c>
      <c r="K115" s="240">
        <f t="shared" si="11"/>
        <v>50.6</v>
      </c>
      <c r="L115" s="240">
        <f t="shared" si="11"/>
        <v>19.5</v>
      </c>
      <c r="M115" s="241">
        <f t="shared" si="11"/>
        <v>33.21</v>
      </c>
      <c r="N115" s="240">
        <f t="shared" si="11"/>
        <v>40</v>
      </c>
      <c r="O115" s="240">
        <f t="shared" si="11"/>
        <v>12</v>
      </c>
      <c r="P115" s="240">
        <f t="shared" si="11"/>
        <v>25</v>
      </c>
      <c r="Q115" s="241">
        <f t="shared" si="11"/>
        <v>25.666666666666664</v>
      </c>
      <c r="R115" s="198">
        <f t="shared" si="11"/>
        <v>26.86</v>
      </c>
      <c r="S115" s="152"/>
      <c r="T115" s="152"/>
      <c r="U115" s="152"/>
      <c r="V115" s="152"/>
      <c r="W115" s="152"/>
      <c r="X115" s="152"/>
      <c r="Y115" s="211"/>
      <c r="Z115" s="136"/>
      <c r="AA115" s="49"/>
    </row>
    <row r="116" spans="1:29" ht="96" x14ac:dyDescent="0.2">
      <c r="A116" s="23" t="s">
        <v>45</v>
      </c>
      <c r="B116" s="61" t="s">
        <v>228</v>
      </c>
      <c r="C116" s="61" t="s">
        <v>228</v>
      </c>
      <c r="D116" s="61" t="s">
        <v>228</v>
      </c>
      <c r="E116" s="63" t="s">
        <v>228</v>
      </c>
      <c r="F116" s="61" t="s">
        <v>228</v>
      </c>
      <c r="G116" s="62"/>
      <c r="H116" s="61" t="s">
        <v>228</v>
      </c>
      <c r="I116" s="61" t="s">
        <v>228</v>
      </c>
      <c r="J116" s="61" t="s">
        <v>228</v>
      </c>
      <c r="K116" s="61" t="s">
        <v>228</v>
      </c>
      <c r="L116" s="63" t="s">
        <v>228</v>
      </c>
      <c r="M116" s="62"/>
      <c r="N116" s="61" t="s">
        <v>229</v>
      </c>
      <c r="O116" s="58" t="s">
        <v>229</v>
      </c>
      <c r="P116" s="58" t="s">
        <v>229</v>
      </c>
      <c r="Q116" s="178"/>
      <c r="R116" s="195"/>
      <c r="S116" s="153"/>
      <c r="T116" s="153"/>
      <c r="U116" s="153"/>
      <c r="V116" s="153"/>
      <c r="W116" s="153"/>
      <c r="X116" s="210"/>
      <c r="Y116" s="211"/>
      <c r="Z116" s="49"/>
    </row>
    <row r="117" spans="1:29" ht="14.25" x14ac:dyDescent="0.2">
      <c r="Y117" s="114"/>
      <c r="Z117" s="49"/>
    </row>
    <row r="118" spans="1:29" ht="14.25" x14ac:dyDescent="0.2">
      <c r="Y118" s="114"/>
      <c r="Z118" s="49"/>
    </row>
    <row r="119" spans="1:29" ht="14.25" customHeight="1" x14ac:dyDescent="0.2">
      <c r="A119" s="164"/>
      <c r="B119" s="160" t="s">
        <v>0</v>
      </c>
      <c r="C119" s="160"/>
      <c r="D119" s="160"/>
      <c r="E119" s="160"/>
      <c r="F119" s="160"/>
      <c r="G119" s="160" t="s">
        <v>1</v>
      </c>
      <c r="H119" s="160"/>
      <c r="I119" s="160"/>
      <c r="J119" s="160"/>
      <c r="K119" s="160"/>
      <c r="L119" s="160"/>
      <c r="M119" s="160" t="s">
        <v>2</v>
      </c>
      <c r="N119" s="160"/>
      <c r="O119" s="160"/>
      <c r="P119" s="160"/>
      <c r="Q119" s="160"/>
      <c r="R119" s="160"/>
      <c r="S119" s="160" t="s">
        <v>3</v>
      </c>
      <c r="T119" s="160"/>
      <c r="U119" s="160"/>
      <c r="V119" s="160"/>
      <c r="W119" s="160"/>
      <c r="X119" s="160"/>
      <c r="Y119" s="156" t="s">
        <v>4</v>
      </c>
      <c r="Z119" s="156"/>
      <c r="AA119" s="156"/>
      <c r="AB119" s="160"/>
      <c r="AC119" s="183" t="s">
        <v>246</v>
      </c>
    </row>
    <row r="120" spans="1:29" ht="14.25" x14ac:dyDescent="0.2">
      <c r="A120" s="157" t="s">
        <v>37</v>
      </c>
      <c r="B120" s="4" t="s">
        <v>9</v>
      </c>
      <c r="C120" s="4" t="s">
        <v>10</v>
      </c>
      <c r="D120" s="4" t="s">
        <v>11</v>
      </c>
      <c r="E120" s="4" t="s">
        <v>12</v>
      </c>
      <c r="F120" s="15" t="s">
        <v>14</v>
      </c>
      <c r="G120" s="4" t="s">
        <v>9</v>
      </c>
      <c r="H120" s="4" t="s">
        <v>10</v>
      </c>
      <c r="I120" s="4" t="s">
        <v>11</v>
      </c>
      <c r="J120" s="4" t="s">
        <v>12</v>
      </c>
      <c r="K120" s="4" t="s">
        <v>13</v>
      </c>
      <c r="L120" s="16" t="s">
        <v>14</v>
      </c>
      <c r="M120" s="7" t="s">
        <v>9</v>
      </c>
      <c r="N120" s="4" t="s">
        <v>10</v>
      </c>
      <c r="O120" s="4" t="s">
        <v>11</v>
      </c>
      <c r="P120" s="4" t="s">
        <v>12</v>
      </c>
      <c r="Q120" s="4" t="s">
        <v>13</v>
      </c>
      <c r="R120" s="16" t="s">
        <v>14</v>
      </c>
      <c r="S120" s="4" t="s">
        <v>9</v>
      </c>
      <c r="T120" s="4" t="s">
        <v>10</v>
      </c>
      <c r="U120" s="4" t="s">
        <v>11</v>
      </c>
      <c r="V120" s="4" t="s">
        <v>12</v>
      </c>
      <c r="W120" s="4" t="s">
        <v>13</v>
      </c>
      <c r="X120" s="16" t="s">
        <v>14</v>
      </c>
      <c r="Y120" s="4" t="s">
        <v>9</v>
      </c>
      <c r="Z120" s="4" t="s">
        <v>10</v>
      </c>
      <c r="AA120" s="4" t="s">
        <v>11</v>
      </c>
      <c r="AB120" s="18" t="s">
        <v>14</v>
      </c>
      <c r="AC120" s="184"/>
    </row>
    <row r="121" spans="1:29" ht="18" x14ac:dyDescent="0.25">
      <c r="A121" s="157"/>
      <c r="B121" s="158" t="s">
        <v>230</v>
      </c>
      <c r="C121" s="159"/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88"/>
    </row>
    <row r="122" spans="1:29" ht="14.25" x14ac:dyDescent="0.2">
      <c r="A122" s="157"/>
      <c r="B122" s="257"/>
      <c r="C122" s="257"/>
      <c r="D122" s="257"/>
      <c r="E122" s="257"/>
      <c r="F122" s="258"/>
      <c r="G122" s="259"/>
      <c r="H122" s="259"/>
      <c r="I122" s="259"/>
      <c r="J122" s="259"/>
      <c r="K122" s="259"/>
      <c r="L122" s="260"/>
      <c r="M122" s="259"/>
      <c r="N122" s="259"/>
      <c r="O122" s="259">
        <v>59.7</v>
      </c>
      <c r="P122" s="259">
        <v>100</v>
      </c>
      <c r="Q122" s="259"/>
      <c r="R122" s="260"/>
      <c r="S122" s="259"/>
      <c r="T122" s="259"/>
      <c r="U122" s="259"/>
      <c r="V122" s="259">
        <v>52.6</v>
      </c>
      <c r="W122" s="259">
        <v>73.900000000000006</v>
      </c>
      <c r="X122" s="260"/>
      <c r="Y122" s="259">
        <v>71.8</v>
      </c>
      <c r="Z122" s="259">
        <v>88.5</v>
      </c>
      <c r="AA122" s="259">
        <v>71.400000000000006</v>
      </c>
      <c r="AB122" s="260">
        <f>AVERAGE(Y122:AA122)</f>
        <v>77.233333333333334</v>
      </c>
      <c r="AC122" s="190">
        <f>AVERAGE(F122,L122,R122,X122,AB122)</f>
        <v>77.233333333333334</v>
      </c>
    </row>
    <row r="123" spans="1:29" ht="14.25" x14ac:dyDescent="0.2">
      <c r="A123" s="19" t="s">
        <v>39</v>
      </c>
      <c r="B123" s="259"/>
      <c r="C123" s="259"/>
      <c r="D123" s="259"/>
      <c r="E123" s="259"/>
      <c r="F123" s="260"/>
      <c r="G123" s="259"/>
      <c r="H123" s="259"/>
      <c r="I123" s="259"/>
      <c r="J123" s="259"/>
      <c r="K123" s="259"/>
      <c r="L123" s="260"/>
      <c r="M123" s="259"/>
      <c r="N123" s="259"/>
      <c r="O123" s="259">
        <f>'2 четверть 2016-2017 '!O25</f>
        <v>76.25</v>
      </c>
      <c r="P123" s="259">
        <f>'2 четверть 2016-2017 '!P25</f>
        <v>56</v>
      </c>
      <c r="Q123" s="259">
        <f>'2 четверть 2016-2017 '!Q25</f>
        <v>0</v>
      </c>
      <c r="R123" s="260">
        <f>'2 четверть 2016-2017 '!R25</f>
        <v>66.125</v>
      </c>
      <c r="S123" s="259">
        <f>'2 четверть 2016-2017 '!S25</f>
        <v>100</v>
      </c>
      <c r="T123" s="259">
        <f>'2 четверть 2016-2017 '!T25</f>
        <v>100</v>
      </c>
      <c r="U123" s="259">
        <f>'2 четверть 2016-2017 '!U25</f>
        <v>86</v>
      </c>
      <c r="V123" s="259">
        <f>'2 четверть 2016-2017 '!V25</f>
        <v>66.7</v>
      </c>
      <c r="W123" s="259">
        <f>'2 четверть 2016-2017 '!W25</f>
        <v>45.5</v>
      </c>
      <c r="X123" s="260">
        <f>'2 четверть 2016-2017 '!X25</f>
        <v>79.64</v>
      </c>
      <c r="Y123" s="259">
        <f>'2 четверть 2016-2017 '!Y25</f>
        <v>68.599999999999994</v>
      </c>
      <c r="Z123" s="259">
        <f>'2 четверть 2016-2017 '!Z25</f>
        <v>92.3</v>
      </c>
      <c r="AA123" s="259">
        <f>'2 четверть 2016-2017 '!AA25</f>
        <v>75</v>
      </c>
      <c r="AB123" s="260">
        <f>'2 четверть 2016-2017 '!AB25</f>
        <v>78.633333333333326</v>
      </c>
      <c r="AC123" s="190">
        <f>AVERAGE(F123,L123,R123,X123,AB123)</f>
        <v>74.799444444444433</v>
      </c>
    </row>
    <row r="124" spans="1:29" ht="14.25" x14ac:dyDescent="0.2">
      <c r="A124" s="20" t="s">
        <v>40</v>
      </c>
      <c r="B124" s="261"/>
      <c r="C124" s="261"/>
      <c r="D124" s="261"/>
      <c r="E124" s="261"/>
      <c r="F124" s="262"/>
      <c r="G124" s="261"/>
      <c r="H124" s="261"/>
      <c r="I124" s="261"/>
      <c r="J124" s="261"/>
      <c r="K124" s="261"/>
      <c r="L124" s="262"/>
      <c r="M124" s="261"/>
      <c r="N124" s="261"/>
      <c r="O124" s="261"/>
      <c r="P124" s="261"/>
      <c r="Q124" s="261"/>
      <c r="R124" s="262"/>
      <c r="S124" s="261"/>
      <c r="T124" s="261"/>
      <c r="U124" s="261"/>
      <c r="V124" s="261"/>
      <c r="W124" s="261"/>
      <c r="X124" s="262"/>
      <c r="Y124" s="261"/>
      <c r="Z124" s="261"/>
      <c r="AA124" s="261"/>
      <c r="AB124" s="262"/>
      <c r="AC124" s="190"/>
    </row>
    <row r="125" spans="1:29" ht="14.25" x14ac:dyDescent="0.2">
      <c r="A125" s="20" t="s">
        <v>41</v>
      </c>
      <c r="B125" s="261"/>
      <c r="C125" s="261"/>
      <c r="D125" s="261"/>
      <c r="E125" s="261"/>
      <c r="F125" s="262"/>
      <c r="G125" s="261"/>
      <c r="H125" s="261"/>
      <c r="I125" s="261"/>
      <c r="J125" s="261"/>
      <c r="K125" s="261"/>
      <c r="L125" s="262"/>
      <c r="M125" s="261"/>
      <c r="N125" s="261"/>
      <c r="O125" s="261"/>
      <c r="P125" s="261"/>
      <c r="Q125" s="261"/>
      <c r="R125" s="262"/>
      <c r="S125" s="261"/>
      <c r="T125" s="261"/>
      <c r="U125" s="261"/>
      <c r="V125" s="261"/>
      <c r="W125" s="261"/>
      <c r="X125" s="262"/>
      <c r="Y125" s="261"/>
      <c r="Z125" s="261"/>
      <c r="AA125" s="261"/>
      <c r="AB125" s="262"/>
      <c r="AC125" s="190"/>
    </row>
    <row r="126" spans="1:29" ht="14.25" x14ac:dyDescent="0.2">
      <c r="A126" s="20" t="s">
        <v>42</v>
      </c>
      <c r="B126" s="261"/>
      <c r="C126" s="261"/>
      <c r="D126" s="261"/>
      <c r="E126" s="261"/>
      <c r="F126" s="262"/>
      <c r="G126" s="261"/>
      <c r="H126" s="261"/>
      <c r="I126" s="261"/>
      <c r="J126" s="261"/>
      <c r="K126" s="261"/>
      <c r="L126" s="262"/>
      <c r="M126" s="261"/>
      <c r="N126" s="261"/>
      <c r="O126" s="261"/>
      <c r="P126" s="261"/>
      <c r="Q126" s="261"/>
      <c r="R126" s="262"/>
      <c r="S126" s="261"/>
      <c r="T126" s="261"/>
      <c r="U126" s="261"/>
      <c r="V126" s="261"/>
      <c r="W126" s="261"/>
      <c r="X126" s="262"/>
      <c r="Y126" s="261"/>
      <c r="Z126" s="261"/>
      <c r="AA126" s="261"/>
      <c r="AB126" s="262"/>
      <c r="AC126" s="190"/>
    </row>
    <row r="127" spans="1:29" ht="14.25" x14ac:dyDescent="0.2">
      <c r="A127" s="20" t="s">
        <v>43</v>
      </c>
      <c r="B127" s="261"/>
      <c r="C127" s="261"/>
      <c r="D127" s="261"/>
      <c r="E127" s="261"/>
      <c r="F127" s="262"/>
      <c r="G127" s="261"/>
      <c r="H127" s="261"/>
      <c r="I127" s="261"/>
      <c r="J127" s="261"/>
      <c r="K127" s="261"/>
      <c r="L127" s="262"/>
      <c r="M127" s="261"/>
      <c r="N127" s="261"/>
      <c r="O127" s="261"/>
      <c r="P127" s="261"/>
      <c r="Q127" s="261"/>
      <c r="R127" s="262"/>
      <c r="S127" s="261"/>
      <c r="T127" s="261"/>
      <c r="U127" s="261"/>
      <c r="V127" s="261"/>
      <c r="W127" s="261"/>
      <c r="X127" s="262"/>
      <c r="Y127" s="261"/>
      <c r="Z127" s="261"/>
      <c r="AA127" s="261"/>
      <c r="AB127" s="262"/>
      <c r="AC127" s="190"/>
    </row>
    <row r="128" spans="1:29" s="135" customFormat="1" ht="14.25" x14ac:dyDescent="0.2">
      <c r="A128" s="129" t="s">
        <v>44</v>
      </c>
      <c r="B128" s="243"/>
      <c r="C128" s="243"/>
      <c r="D128" s="243"/>
      <c r="E128" s="243"/>
      <c r="F128" s="241"/>
      <c r="G128" s="243"/>
      <c r="H128" s="243"/>
      <c r="I128" s="243"/>
      <c r="J128" s="243"/>
      <c r="K128" s="243"/>
      <c r="L128" s="241"/>
      <c r="M128" s="243"/>
      <c r="N128" s="243"/>
      <c r="O128" s="243">
        <f t="shared" ref="O128:AB128" si="12">O123-O122</f>
        <v>16.549999999999997</v>
      </c>
      <c r="P128" s="263">
        <f t="shared" si="12"/>
        <v>-44</v>
      </c>
      <c r="Q128" s="243">
        <f t="shared" si="12"/>
        <v>0</v>
      </c>
      <c r="R128" s="241">
        <f t="shared" si="12"/>
        <v>66.125</v>
      </c>
      <c r="S128" s="243">
        <f t="shared" si="12"/>
        <v>100</v>
      </c>
      <c r="T128" s="243">
        <f t="shared" si="12"/>
        <v>100</v>
      </c>
      <c r="U128" s="243">
        <f t="shared" si="12"/>
        <v>86</v>
      </c>
      <c r="V128" s="243">
        <f t="shared" si="12"/>
        <v>14.100000000000001</v>
      </c>
      <c r="W128" s="243">
        <f t="shared" si="12"/>
        <v>-28.400000000000006</v>
      </c>
      <c r="X128" s="241">
        <f t="shared" si="12"/>
        <v>79.64</v>
      </c>
      <c r="Y128" s="243">
        <f t="shared" si="12"/>
        <v>-3.2000000000000028</v>
      </c>
      <c r="Z128" s="243">
        <f t="shared" si="12"/>
        <v>3.7999999999999972</v>
      </c>
      <c r="AA128" s="243">
        <f t="shared" si="12"/>
        <v>3.5999999999999943</v>
      </c>
      <c r="AB128" s="241">
        <f t="shared" si="12"/>
        <v>1.3999999999999915</v>
      </c>
      <c r="AC128" s="198">
        <f>AC123-AC122</f>
        <v>-2.4338888888889016</v>
      </c>
    </row>
    <row r="129" spans="1:29" ht="165.75" x14ac:dyDescent="0.2">
      <c r="A129" s="23" t="s">
        <v>45</v>
      </c>
      <c r="B129" s="119"/>
      <c r="C129" s="119"/>
      <c r="D129" s="119"/>
      <c r="E129" s="119"/>
      <c r="F129" s="59"/>
      <c r="G129" s="111"/>
      <c r="H129" s="63"/>
      <c r="I129" s="63"/>
      <c r="J129" s="63"/>
      <c r="K129" s="63"/>
      <c r="L129" s="62"/>
      <c r="M129" s="63"/>
      <c r="N129" s="63"/>
      <c r="O129" s="63" t="s">
        <v>231</v>
      </c>
      <c r="P129" s="124" t="s">
        <v>229</v>
      </c>
      <c r="Q129" s="63"/>
      <c r="R129" s="62"/>
      <c r="S129" s="63" t="s">
        <v>232</v>
      </c>
      <c r="T129" s="63" t="s">
        <v>233</v>
      </c>
      <c r="U129" s="63" t="s">
        <v>231</v>
      </c>
      <c r="V129" s="63" t="s">
        <v>232</v>
      </c>
      <c r="W129" s="63" t="s">
        <v>229</v>
      </c>
      <c r="X129" s="62"/>
      <c r="Y129" s="63" t="s">
        <v>232</v>
      </c>
      <c r="Z129" s="111" t="s">
        <v>229</v>
      </c>
      <c r="AA129" s="111" t="s">
        <v>232</v>
      </c>
      <c r="AB129" s="178"/>
      <c r="AC129" s="188"/>
    </row>
    <row r="130" spans="1:29" ht="14.25" x14ac:dyDescent="0.2">
      <c r="Y130" s="114"/>
      <c r="Z130" s="49"/>
    </row>
    <row r="132" spans="1:29" ht="14.25" x14ac:dyDescent="0.2">
      <c r="A132" s="164"/>
      <c r="B132" s="160" t="s">
        <v>3</v>
      </c>
      <c r="C132" s="160"/>
      <c r="D132" s="160"/>
      <c r="E132" s="160"/>
      <c r="F132" s="160"/>
      <c r="G132" s="160"/>
      <c r="H132" s="160" t="s">
        <v>4</v>
      </c>
      <c r="I132" s="160"/>
      <c r="J132" s="160"/>
      <c r="K132" s="160"/>
      <c r="L132" s="193" t="s">
        <v>246</v>
      </c>
      <c r="M132" s="192"/>
      <c r="N132" s="192"/>
      <c r="O132" s="162"/>
      <c r="P132" s="162"/>
      <c r="Q132" s="162"/>
      <c r="R132" s="206"/>
    </row>
    <row r="133" spans="1:29" ht="14.25" x14ac:dyDescent="0.2">
      <c r="A133" s="157" t="s">
        <v>37</v>
      </c>
      <c r="B133" s="4" t="s">
        <v>9</v>
      </c>
      <c r="C133" s="4" t="s">
        <v>10</v>
      </c>
      <c r="D133" s="4" t="s">
        <v>11</v>
      </c>
      <c r="E133" s="4" t="s">
        <v>12</v>
      </c>
      <c r="F133" s="4" t="s">
        <v>13</v>
      </c>
      <c r="G133" s="16" t="s">
        <v>14</v>
      </c>
      <c r="H133" s="4" t="s">
        <v>9</v>
      </c>
      <c r="I133" s="4" t="s">
        <v>10</v>
      </c>
      <c r="J133" s="4" t="s">
        <v>11</v>
      </c>
      <c r="K133" s="18" t="s">
        <v>14</v>
      </c>
      <c r="L133" s="194"/>
      <c r="M133" s="144"/>
      <c r="N133" s="145"/>
      <c r="O133" s="145"/>
      <c r="P133" s="145"/>
      <c r="Q133" s="143"/>
      <c r="R133" s="206"/>
    </row>
    <row r="134" spans="1:29" ht="18" x14ac:dyDescent="0.25">
      <c r="A134" s="157"/>
      <c r="B134" s="158" t="s">
        <v>190</v>
      </c>
      <c r="C134" s="159"/>
      <c r="D134" s="159"/>
      <c r="E134" s="159"/>
      <c r="F134" s="159"/>
      <c r="G134" s="159"/>
      <c r="H134" s="159"/>
      <c r="I134" s="159"/>
      <c r="J134" s="159"/>
      <c r="K134" s="159"/>
      <c r="L134" s="163"/>
      <c r="M134" s="146"/>
      <c r="N134" s="146"/>
      <c r="O134" s="146"/>
      <c r="P134" s="146"/>
      <c r="Q134" s="146"/>
      <c r="R134" s="146"/>
    </row>
    <row r="135" spans="1:29" ht="14.25" x14ac:dyDescent="0.2">
      <c r="A135" s="157"/>
      <c r="B135" s="246"/>
      <c r="C135" s="246"/>
      <c r="D135" s="246"/>
      <c r="E135" s="246"/>
      <c r="F135" s="246"/>
      <c r="G135" s="125"/>
      <c r="H135" s="246">
        <v>24</v>
      </c>
      <c r="I135" s="246">
        <v>44</v>
      </c>
      <c r="J135" s="246">
        <v>38</v>
      </c>
      <c r="K135" s="248">
        <v>35.333333333333336</v>
      </c>
      <c r="L135" s="214">
        <v>35</v>
      </c>
      <c r="M135" s="147"/>
      <c r="N135" s="148"/>
      <c r="O135" s="147"/>
      <c r="P135" s="147"/>
      <c r="Q135" s="213"/>
      <c r="R135" s="208"/>
      <c r="S135" s="112"/>
      <c r="T135" s="49"/>
    </row>
    <row r="136" spans="1:29" ht="14.25" x14ac:dyDescent="0.2">
      <c r="A136" s="19" t="s">
        <v>39</v>
      </c>
      <c r="B136" s="246">
        <v>57</v>
      </c>
      <c r="C136" s="246">
        <v>48</v>
      </c>
      <c r="D136" s="246">
        <v>76</v>
      </c>
      <c r="E136" s="246">
        <v>44</v>
      </c>
      <c r="F136" s="246">
        <v>30</v>
      </c>
      <c r="G136" s="125">
        <v>51</v>
      </c>
      <c r="H136" s="246">
        <v>12</v>
      </c>
      <c r="I136" s="246">
        <v>28</v>
      </c>
      <c r="J136" s="246">
        <v>43</v>
      </c>
      <c r="K136" s="248">
        <v>27.666666666666668</v>
      </c>
      <c r="L136" s="215">
        <v>39.333333333333336</v>
      </c>
      <c r="M136" s="149"/>
      <c r="N136" s="148"/>
      <c r="O136" s="150"/>
      <c r="P136" s="150"/>
      <c r="Q136" s="148"/>
      <c r="R136" s="208"/>
      <c r="S136" s="112"/>
      <c r="T136" s="49"/>
    </row>
    <row r="137" spans="1:29" ht="14.25" x14ac:dyDescent="0.2">
      <c r="A137" s="20" t="s">
        <v>40</v>
      </c>
      <c r="B137" s="249"/>
      <c r="C137" s="249"/>
      <c r="D137" s="249"/>
      <c r="E137" s="249"/>
      <c r="F137" s="249"/>
      <c r="G137" s="250"/>
      <c r="H137" s="249"/>
      <c r="I137" s="249"/>
      <c r="J137" s="249"/>
      <c r="K137" s="251"/>
      <c r="L137" s="216"/>
      <c r="M137" s="151"/>
      <c r="N137" s="142"/>
      <c r="O137" s="151"/>
      <c r="P137" s="151"/>
      <c r="Q137" s="142"/>
      <c r="R137" s="209"/>
      <c r="S137" s="112"/>
      <c r="T137" s="49"/>
    </row>
    <row r="138" spans="1:29" ht="14.25" x14ac:dyDescent="0.2">
      <c r="A138" s="20" t="s">
        <v>41</v>
      </c>
      <c r="B138" s="249"/>
      <c r="C138" s="249"/>
      <c r="D138" s="249"/>
      <c r="E138" s="249"/>
      <c r="F138" s="249"/>
      <c r="G138" s="250"/>
      <c r="H138" s="249"/>
      <c r="I138" s="249"/>
      <c r="J138" s="249"/>
      <c r="K138" s="251"/>
      <c r="L138" s="216"/>
      <c r="M138" s="151"/>
      <c r="N138" s="142"/>
      <c r="O138" s="151"/>
      <c r="P138" s="151"/>
      <c r="Q138" s="142"/>
      <c r="R138" s="209"/>
      <c r="S138" s="112"/>
      <c r="T138" s="49"/>
    </row>
    <row r="139" spans="1:29" ht="14.25" x14ac:dyDescent="0.2">
      <c r="A139" s="20" t="s">
        <v>42</v>
      </c>
      <c r="B139" s="249"/>
      <c r="C139" s="249"/>
      <c r="D139" s="249"/>
      <c r="E139" s="249"/>
      <c r="F139" s="249"/>
      <c r="G139" s="250"/>
      <c r="H139" s="249"/>
      <c r="I139" s="249"/>
      <c r="J139" s="249"/>
      <c r="K139" s="251"/>
      <c r="L139" s="216"/>
      <c r="M139" s="151"/>
      <c r="N139" s="142"/>
      <c r="O139" s="151"/>
      <c r="P139" s="151"/>
      <c r="Q139" s="142"/>
      <c r="R139" s="209"/>
      <c r="S139" s="112"/>
      <c r="T139" s="49"/>
    </row>
    <row r="140" spans="1:29" ht="14.25" x14ac:dyDescent="0.2">
      <c r="A140" s="20" t="s">
        <v>43</v>
      </c>
      <c r="B140" s="249"/>
      <c r="C140" s="249"/>
      <c r="D140" s="249"/>
      <c r="E140" s="249"/>
      <c r="F140" s="249"/>
      <c r="G140" s="250"/>
      <c r="H140" s="249"/>
      <c r="I140" s="249"/>
      <c r="J140" s="249"/>
      <c r="K140" s="251"/>
      <c r="L140" s="216"/>
      <c r="M140" s="151"/>
      <c r="N140" s="142"/>
      <c r="O140" s="151"/>
      <c r="P140" s="151"/>
      <c r="Q140" s="142"/>
      <c r="R140" s="209"/>
      <c r="S140" s="114"/>
      <c r="T140" s="49"/>
    </row>
    <row r="141" spans="1:29" s="135" customFormat="1" ht="14.25" x14ac:dyDescent="0.2">
      <c r="A141" s="129" t="s">
        <v>44</v>
      </c>
      <c r="B141" s="240">
        <f t="shared" ref="B141:L141" si="13">B136-B135</f>
        <v>57</v>
      </c>
      <c r="C141" s="240">
        <f t="shared" si="13"/>
        <v>48</v>
      </c>
      <c r="D141" s="240">
        <f t="shared" si="13"/>
        <v>76</v>
      </c>
      <c r="E141" s="240">
        <f t="shared" si="13"/>
        <v>44</v>
      </c>
      <c r="F141" s="240">
        <f t="shared" si="13"/>
        <v>30</v>
      </c>
      <c r="G141" s="241">
        <f t="shared" si="13"/>
        <v>51</v>
      </c>
      <c r="H141" s="243">
        <f t="shared" si="13"/>
        <v>-12</v>
      </c>
      <c r="I141" s="243">
        <f t="shared" si="13"/>
        <v>-16</v>
      </c>
      <c r="J141" s="240">
        <f t="shared" si="13"/>
        <v>5</v>
      </c>
      <c r="K141" s="244">
        <f t="shared" si="13"/>
        <v>-7.6666666666666679</v>
      </c>
      <c r="L141" s="198">
        <f t="shared" si="13"/>
        <v>4.3333333333333357</v>
      </c>
      <c r="M141" s="152"/>
      <c r="N141" s="152"/>
      <c r="O141" s="152"/>
      <c r="P141" s="152"/>
      <c r="Q141" s="152"/>
      <c r="R141" s="152"/>
    </row>
    <row r="142" spans="1:29" ht="82.5" x14ac:dyDescent="0.15">
      <c r="A142" s="23" t="s">
        <v>45</v>
      </c>
      <c r="B142" s="61" t="s">
        <v>226</v>
      </c>
      <c r="C142" s="61" t="s">
        <v>234</v>
      </c>
      <c r="D142" s="61" t="s">
        <v>226</v>
      </c>
      <c r="E142" s="61" t="s">
        <v>226</v>
      </c>
      <c r="F142" s="63" t="s">
        <v>226</v>
      </c>
      <c r="G142" s="62"/>
      <c r="H142" s="63" t="s">
        <v>234</v>
      </c>
      <c r="I142" s="111" t="s">
        <v>234</v>
      </c>
      <c r="J142" s="58" t="s">
        <v>226</v>
      </c>
      <c r="K142" s="178"/>
      <c r="L142" s="195"/>
      <c r="M142" s="153"/>
      <c r="N142" s="153"/>
      <c r="O142" s="153"/>
      <c r="P142" s="153"/>
      <c r="Q142" s="153"/>
      <c r="R142" s="210"/>
    </row>
    <row r="145" spans="1:21" ht="14.25" customHeight="1" x14ac:dyDescent="0.2">
      <c r="A145" s="164"/>
      <c r="B145" s="160" t="s">
        <v>0</v>
      </c>
      <c r="C145" s="160"/>
      <c r="D145" s="160"/>
      <c r="E145" s="160"/>
      <c r="F145" s="160"/>
      <c r="G145" s="160" t="s">
        <v>1</v>
      </c>
      <c r="H145" s="160"/>
      <c r="I145" s="160"/>
      <c r="J145" s="160"/>
      <c r="K145" s="160"/>
      <c r="L145" s="160"/>
      <c r="M145" s="160" t="s">
        <v>2</v>
      </c>
      <c r="N145" s="160"/>
      <c r="O145" s="160"/>
      <c r="P145" s="160"/>
      <c r="Q145" s="160"/>
      <c r="R145" s="160"/>
      <c r="S145" s="221" t="s">
        <v>7</v>
      </c>
      <c r="T145" s="217"/>
    </row>
    <row r="146" spans="1:21" ht="14.25" x14ac:dyDescent="0.2">
      <c r="A146" s="157" t="s">
        <v>37</v>
      </c>
      <c r="B146" s="4" t="s">
        <v>9</v>
      </c>
      <c r="C146" s="4" t="s">
        <v>10</v>
      </c>
      <c r="D146" s="4" t="s">
        <v>11</v>
      </c>
      <c r="E146" s="4" t="s">
        <v>12</v>
      </c>
      <c r="F146" s="15" t="s">
        <v>14</v>
      </c>
      <c r="G146" s="4" t="s">
        <v>9</v>
      </c>
      <c r="H146" s="4" t="s">
        <v>10</v>
      </c>
      <c r="I146" s="4" t="s">
        <v>11</v>
      </c>
      <c r="J146" s="4" t="s">
        <v>12</v>
      </c>
      <c r="K146" s="4" t="s">
        <v>13</v>
      </c>
      <c r="L146" s="16" t="s">
        <v>14</v>
      </c>
      <c r="M146" s="7" t="s">
        <v>9</v>
      </c>
      <c r="N146" s="4" t="s">
        <v>10</v>
      </c>
      <c r="O146" s="4" t="s">
        <v>11</v>
      </c>
      <c r="P146" s="4" t="s">
        <v>12</v>
      </c>
      <c r="Q146" s="4" t="s">
        <v>13</v>
      </c>
      <c r="R146" s="16" t="s">
        <v>14</v>
      </c>
      <c r="S146" s="221"/>
      <c r="T146" s="217"/>
    </row>
    <row r="147" spans="1:21" ht="18" x14ac:dyDescent="0.25">
      <c r="A147" s="157"/>
      <c r="B147" s="158" t="s">
        <v>191</v>
      </c>
      <c r="C147" s="159"/>
      <c r="D147" s="159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63"/>
      <c r="T147" s="146"/>
    </row>
    <row r="148" spans="1:21" ht="14.25" x14ac:dyDescent="0.2">
      <c r="A148" s="157"/>
      <c r="B148" s="126">
        <v>79</v>
      </c>
      <c r="C148" s="126">
        <v>87</v>
      </c>
      <c r="D148" s="126">
        <v>100</v>
      </c>
      <c r="E148" s="126">
        <v>86</v>
      </c>
      <c r="F148" s="245">
        <f>AVERAGE(B148:E148)</f>
        <v>88</v>
      </c>
      <c r="G148" s="246">
        <v>100</v>
      </c>
      <c r="H148" s="246">
        <v>76</v>
      </c>
      <c r="I148" s="246">
        <v>96</v>
      </c>
      <c r="J148" s="246">
        <v>87</v>
      </c>
      <c r="K148" s="246">
        <v>100</v>
      </c>
      <c r="L148" s="125">
        <f>AVERAGE(G148:K148)</f>
        <v>91.8</v>
      </c>
      <c r="M148" s="246">
        <v>100</v>
      </c>
      <c r="N148" s="246">
        <v>84</v>
      </c>
      <c r="O148" s="246">
        <v>100</v>
      </c>
      <c r="P148" s="246">
        <v>90</v>
      </c>
      <c r="Q148" s="246">
        <v>96</v>
      </c>
      <c r="R148" s="248">
        <f>AVERAGE(M148:Q148)</f>
        <v>94</v>
      </c>
      <c r="S148" s="222">
        <f>AVERAGE(F148,L148,R148)</f>
        <v>91.266666666666666</v>
      </c>
      <c r="T148" s="218"/>
      <c r="U148" s="49"/>
    </row>
    <row r="149" spans="1:21" ht="14.25" x14ac:dyDescent="0.2">
      <c r="A149" s="19" t="s">
        <v>39</v>
      </c>
      <c r="B149" s="246">
        <f>'2 четверть 2016-2017 '!B52</f>
        <v>76</v>
      </c>
      <c r="C149" s="246">
        <f>'2 четверть 2016-2017 '!C52</f>
        <v>69</v>
      </c>
      <c r="D149" s="246">
        <f>'2 четверть 2016-2017 '!D52</f>
        <v>100</v>
      </c>
      <c r="E149" s="246">
        <f>'2 четверть 2016-2017 '!E52</f>
        <v>90</v>
      </c>
      <c r="F149" s="125">
        <f>'2 четверть 2016-2017 '!F52</f>
        <v>83.75</v>
      </c>
      <c r="G149" s="246">
        <f>'2 четверть 2016-2017 '!G52</f>
        <v>100</v>
      </c>
      <c r="H149" s="246">
        <f>'2 четверть 2016-2017 '!H52</f>
        <v>66</v>
      </c>
      <c r="I149" s="246">
        <f>'2 четверть 2016-2017 '!I52</f>
        <v>100</v>
      </c>
      <c r="J149" s="246">
        <f>'2 четверть 2016-2017 '!J52</f>
        <v>73</v>
      </c>
      <c r="K149" s="246">
        <f>'2 четверть 2016-2017 '!K52</f>
        <v>100</v>
      </c>
      <c r="L149" s="125">
        <f>'2 четверть 2016-2017 '!L52</f>
        <v>87.8</v>
      </c>
      <c r="M149" s="246">
        <f>'2 четверть 2016-2017 '!M52</f>
        <v>100</v>
      </c>
      <c r="N149" s="246">
        <f>'2 четверть 2016-2017 '!N52</f>
        <v>88</v>
      </c>
      <c r="O149" s="246">
        <f>'2 четверть 2016-2017 '!O52</f>
        <v>96</v>
      </c>
      <c r="P149" s="246">
        <f>'2 четверть 2016-2017 '!P52</f>
        <v>55</v>
      </c>
      <c r="Q149" s="246">
        <f>'2 четверть 2016-2017 '!Q52</f>
        <v>96</v>
      </c>
      <c r="R149" s="248">
        <f>'2 четверть 2016-2017 '!R52</f>
        <v>87</v>
      </c>
      <c r="S149" s="222">
        <f>AVERAGE(F149,L149,R149)</f>
        <v>86.183333333333337</v>
      </c>
      <c r="T149" s="219"/>
      <c r="U149" s="49"/>
    </row>
    <row r="150" spans="1:21" ht="14.25" x14ac:dyDescent="0.2">
      <c r="A150" s="20" t="s">
        <v>40</v>
      </c>
      <c r="B150" s="249"/>
      <c r="C150" s="249"/>
      <c r="D150" s="249"/>
      <c r="E150" s="249"/>
      <c r="F150" s="250"/>
      <c r="G150" s="249"/>
      <c r="H150" s="249"/>
      <c r="I150" s="249"/>
      <c r="J150" s="249"/>
      <c r="K150" s="249"/>
      <c r="L150" s="250"/>
      <c r="M150" s="249"/>
      <c r="N150" s="249"/>
      <c r="O150" s="249"/>
      <c r="P150" s="249"/>
      <c r="Q150" s="249"/>
      <c r="R150" s="251"/>
      <c r="S150" s="264"/>
      <c r="T150" s="219"/>
      <c r="U150" s="49"/>
    </row>
    <row r="151" spans="1:21" ht="14.25" x14ac:dyDescent="0.2">
      <c r="A151" s="20" t="s">
        <v>41</v>
      </c>
      <c r="B151" s="249"/>
      <c r="C151" s="249"/>
      <c r="D151" s="249"/>
      <c r="E151" s="249"/>
      <c r="F151" s="250"/>
      <c r="G151" s="249"/>
      <c r="H151" s="249"/>
      <c r="I151" s="249"/>
      <c r="J151" s="249"/>
      <c r="K151" s="249"/>
      <c r="L151" s="250"/>
      <c r="M151" s="249"/>
      <c r="N151" s="249"/>
      <c r="O151" s="249"/>
      <c r="P151" s="249"/>
      <c r="Q151" s="249"/>
      <c r="R151" s="251"/>
      <c r="S151" s="264"/>
      <c r="T151" s="219"/>
      <c r="U151" s="49"/>
    </row>
    <row r="152" spans="1:21" ht="14.25" x14ac:dyDescent="0.2">
      <c r="A152" s="20" t="s">
        <v>42</v>
      </c>
      <c r="B152" s="249"/>
      <c r="C152" s="249"/>
      <c r="D152" s="249"/>
      <c r="E152" s="249"/>
      <c r="F152" s="250"/>
      <c r="G152" s="249"/>
      <c r="H152" s="249"/>
      <c r="I152" s="249"/>
      <c r="J152" s="249"/>
      <c r="K152" s="249"/>
      <c r="L152" s="250"/>
      <c r="M152" s="249"/>
      <c r="N152" s="249"/>
      <c r="O152" s="249"/>
      <c r="P152" s="249"/>
      <c r="Q152" s="249"/>
      <c r="R152" s="251"/>
      <c r="S152" s="264"/>
      <c r="T152" s="219"/>
      <c r="U152" s="49"/>
    </row>
    <row r="153" spans="1:21" ht="14.25" x14ac:dyDescent="0.2">
      <c r="A153" s="20" t="s">
        <v>43</v>
      </c>
      <c r="B153" s="249"/>
      <c r="C153" s="249"/>
      <c r="D153" s="249"/>
      <c r="E153" s="249"/>
      <c r="F153" s="250"/>
      <c r="G153" s="249"/>
      <c r="H153" s="249"/>
      <c r="I153" s="249"/>
      <c r="J153" s="249"/>
      <c r="K153" s="249"/>
      <c r="L153" s="250"/>
      <c r="M153" s="249"/>
      <c r="N153" s="249"/>
      <c r="O153" s="249"/>
      <c r="P153" s="249"/>
      <c r="Q153" s="249"/>
      <c r="R153" s="251"/>
      <c r="S153" s="264"/>
      <c r="T153" s="219"/>
      <c r="U153" s="49"/>
    </row>
    <row r="154" spans="1:21" s="135" customFormat="1" ht="14.25" x14ac:dyDescent="0.2">
      <c r="A154" s="129" t="s">
        <v>44</v>
      </c>
      <c r="B154" s="243">
        <f t="shared" ref="B154:R154" si="14">B149-B148</f>
        <v>-3</v>
      </c>
      <c r="C154" s="242">
        <f t="shared" si="14"/>
        <v>-18</v>
      </c>
      <c r="D154" s="240">
        <f t="shared" si="14"/>
        <v>0</v>
      </c>
      <c r="E154" s="240">
        <f t="shared" si="14"/>
        <v>4</v>
      </c>
      <c r="F154" s="241">
        <f t="shared" si="14"/>
        <v>-4.25</v>
      </c>
      <c r="G154" s="240">
        <f t="shared" si="14"/>
        <v>0</v>
      </c>
      <c r="H154" s="240">
        <f t="shared" si="14"/>
        <v>-10</v>
      </c>
      <c r="I154" s="240">
        <f t="shared" si="14"/>
        <v>4</v>
      </c>
      <c r="J154" s="240">
        <f t="shared" si="14"/>
        <v>-14</v>
      </c>
      <c r="K154" s="240">
        <f t="shared" si="14"/>
        <v>0</v>
      </c>
      <c r="L154" s="241">
        <f t="shared" si="14"/>
        <v>-4</v>
      </c>
      <c r="M154" s="240">
        <f t="shared" si="14"/>
        <v>0</v>
      </c>
      <c r="N154" s="240">
        <f t="shared" si="14"/>
        <v>4</v>
      </c>
      <c r="O154" s="240">
        <f t="shared" si="14"/>
        <v>-4</v>
      </c>
      <c r="P154" s="243">
        <f t="shared" si="14"/>
        <v>-35</v>
      </c>
      <c r="Q154" s="243">
        <f t="shared" si="14"/>
        <v>0</v>
      </c>
      <c r="R154" s="244">
        <f t="shared" si="14"/>
        <v>-7</v>
      </c>
      <c r="S154" s="198">
        <f>S149-S148</f>
        <v>-5.0833333333333286</v>
      </c>
      <c r="T154" s="220"/>
      <c r="U154" s="49"/>
    </row>
    <row r="155" spans="1:21" ht="69.75" x14ac:dyDescent="0.2">
      <c r="A155" s="23" t="s">
        <v>45</v>
      </c>
      <c r="B155" s="119" t="s">
        <v>235</v>
      </c>
      <c r="C155" s="109" t="s">
        <v>235</v>
      </c>
      <c r="D155" s="23" t="s">
        <v>236</v>
      </c>
      <c r="E155" s="23" t="s">
        <v>236</v>
      </c>
      <c r="F155" s="59"/>
      <c r="G155" s="58" t="s">
        <v>236</v>
      </c>
      <c r="H155" s="63" t="s">
        <v>235</v>
      </c>
      <c r="I155" s="63" t="s">
        <v>236</v>
      </c>
      <c r="J155" s="63" t="s">
        <v>235</v>
      </c>
      <c r="K155" s="61" t="s">
        <v>236</v>
      </c>
      <c r="L155" s="62"/>
      <c r="M155" s="61" t="s">
        <v>235</v>
      </c>
      <c r="N155" s="61" t="s">
        <v>235</v>
      </c>
      <c r="O155" s="61" t="s">
        <v>236</v>
      </c>
      <c r="P155" s="63" t="s">
        <v>235</v>
      </c>
      <c r="Q155" s="63" t="s">
        <v>236</v>
      </c>
      <c r="R155" s="154"/>
      <c r="S155" s="223"/>
      <c r="T155" s="219"/>
      <c r="U155" s="49"/>
    </row>
    <row r="157" spans="1:21" x14ac:dyDescent="0.15">
      <c r="U157" s="127"/>
    </row>
    <row r="158" spans="1:21" x14ac:dyDescent="0.15">
      <c r="A158" s="164"/>
      <c r="B158" s="160" t="s">
        <v>0</v>
      </c>
      <c r="C158" s="160"/>
      <c r="D158" s="160"/>
      <c r="E158" s="160"/>
      <c r="F158" s="160"/>
      <c r="G158" s="160" t="s">
        <v>1</v>
      </c>
      <c r="H158" s="160"/>
      <c r="I158" s="160"/>
      <c r="J158" s="160"/>
      <c r="K158" s="160"/>
      <c r="L158" s="160"/>
      <c r="M158" s="160" t="s">
        <v>2</v>
      </c>
      <c r="N158" s="160"/>
      <c r="O158" s="160"/>
      <c r="P158" s="160"/>
      <c r="Q158" s="160"/>
      <c r="R158" s="160"/>
      <c r="S158" s="224" t="s">
        <v>7</v>
      </c>
      <c r="U158" s="127"/>
    </row>
    <row r="159" spans="1:21" ht="14.25" x14ac:dyDescent="0.2">
      <c r="A159" s="157" t="s">
        <v>37</v>
      </c>
      <c r="B159" s="4" t="s">
        <v>9</v>
      </c>
      <c r="C159" s="4" t="s">
        <v>10</v>
      </c>
      <c r="D159" s="4" t="s">
        <v>11</v>
      </c>
      <c r="E159" s="4" t="s">
        <v>12</v>
      </c>
      <c r="F159" s="15" t="s">
        <v>14</v>
      </c>
      <c r="G159" s="4" t="s">
        <v>9</v>
      </c>
      <c r="H159" s="4" t="s">
        <v>10</v>
      </c>
      <c r="I159" s="4" t="s">
        <v>11</v>
      </c>
      <c r="J159" s="4" t="s">
        <v>12</v>
      </c>
      <c r="K159" s="4" t="s">
        <v>13</v>
      </c>
      <c r="L159" s="16" t="s">
        <v>14</v>
      </c>
      <c r="M159" s="7" t="s">
        <v>9</v>
      </c>
      <c r="N159" s="4" t="s">
        <v>10</v>
      </c>
      <c r="O159" s="4" t="s">
        <v>11</v>
      </c>
      <c r="P159" s="4" t="s">
        <v>12</v>
      </c>
      <c r="Q159" s="4" t="s">
        <v>13</v>
      </c>
      <c r="R159" s="16" t="s">
        <v>14</v>
      </c>
      <c r="S159" s="224"/>
      <c r="U159" s="127"/>
    </row>
    <row r="160" spans="1:21" ht="18" x14ac:dyDescent="0.25">
      <c r="A160" s="157"/>
      <c r="B160" s="161" t="s">
        <v>192</v>
      </c>
      <c r="C160" s="161"/>
      <c r="D160" s="161"/>
      <c r="E160" s="161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U160" s="127"/>
    </row>
    <row r="161" spans="1:21" ht="14.25" x14ac:dyDescent="0.2">
      <c r="A161" s="157"/>
      <c r="B161" s="126">
        <v>100</v>
      </c>
      <c r="C161" s="126">
        <v>96</v>
      </c>
      <c r="D161" s="126">
        <v>100</v>
      </c>
      <c r="E161" s="126">
        <v>91</v>
      </c>
      <c r="F161" s="245">
        <f>AVERAGE(B161:E161)</f>
        <v>96.75</v>
      </c>
      <c r="G161" s="246">
        <v>84</v>
      </c>
      <c r="H161" s="246">
        <v>88</v>
      </c>
      <c r="I161" s="246">
        <v>88</v>
      </c>
      <c r="J161" s="246">
        <v>91</v>
      </c>
      <c r="K161" s="246">
        <v>83</v>
      </c>
      <c r="L161" s="125">
        <f>AVERAGE(G161:K161)</f>
        <v>86.8</v>
      </c>
      <c r="M161" s="246">
        <v>100</v>
      </c>
      <c r="N161" s="246">
        <v>88</v>
      </c>
      <c r="O161" s="246">
        <v>85</v>
      </c>
      <c r="P161" s="246">
        <v>70</v>
      </c>
      <c r="Q161" s="246">
        <v>84</v>
      </c>
      <c r="R161" s="125">
        <f>AVERAGE(M161:Q161)</f>
        <v>85.4</v>
      </c>
      <c r="S161" s="222">
        <f>AVERAGE(F161,L161,R161)</f>
        <v>89.65000000000002</v>
      </c>
      <c r="U161" s="127"/>
    </row>
    <row r="162" spans="1:21" ht="14.25" x14ac:dyDescent="0.2">
      <c r="A162" s="19" t="s">
        <v>39</v>
      </c>
      <c r="B162" s="246">
        <f>'2 четверть 2016-2017 '!B51</f>
        <v>100</v>
      </c>
      <c r="C162" s="246">
        <f>'2 четверть 2016-2017 '!C51</f>
        <v>91.3</v>
      </c>
      <c r="D162" s="246">
        <f>'2 четверть 2016-2017 '!D51</f>
        <v>92</v>
      </c>
      <c r="E162" s="246">
        <f>'2 четверть 2016-2017 '!E51</f>
        <v>100</v>
      </c>
      <c r="F162" s="125">
        <f>'2 четверть 2016-2017 '!F51</f>
        <v>95.825000000000003</v>
      </c>
      <c r="G162" s="246">
        <f>'2 четверть 2016-2017 '!G51</f>
        <v>73</v>
      </c>
      <c r="H162" s="246">
        <f>'2 четверть 2016-2017 '!H51</f>
        <v>92.5</v>
      </c>
      <c r="I162" s="246">
        <f>'2 четверть 2016-2017 '!I51</f>
        <v>88.4</v>
      </c>
      <c r="J162" s="246">
        <f>'2 четверть 2016-2017 '!J51</f>
        <v>73</v>
      </c>
      <c r="K162" s="246">
        <f>'2 четверть 2016-2017 '!K51</f>
        <v>84.6</v>
      </c>
      <c r="L162" s="125">
        <f>'2 четверть 2016-2017 '!L51</f>
        <v>82.3</v>
      </c>
      <c r="M162" s="246">
        <f>'2 четверть 2016-2017 '!M51</f>
        <v>91.6</v>
      </c>
      <c r="N162" s="246">
        <f>'2 четверть 2016-2017 '!N51</f>
        <v>84</v>
      </c>
      <c r="O162" s="246">
        <f>'2 четверть 2016-2017 '!O51</f>
        <v>92</v>
      </c>
      <c r="P162" s="246">
        <f>'2 четверть 2016-2017 '!P51</f>
        <v>66.599999999999994</v>
      </c>
      <c r="Q162" s="246">
        <f>'2 четверть 2016-2017 '!Q51</f>
        <v>72</v>
      </c>
      <c r="R162" s="125">
        <f>'2 четверть 2016-2017 '!R51</f>
        <v>81.240000000000009</v>
      </c>
      <c r="S162" s="222">
        <f>AVERAGE(F162,L162,R162)</f>
        <v>86.454999999999998</v>
      </c>
      <c r="U162" s="127"/>
    </row>
    <row r="163" spans="1:21" ht="14.25" x14ac:dyDescent="0.2">
      <c r="A163" s="20" t="s">
        <v>40</v>
      </c>
      <c r="B163" s="249"/>
      <c r="C163" s="249"/>
      <c r="D163" s="249"/>
      <c r="E163" s="249"/>
      <c r="F163" s="250"/>
      <c r="G163" s="249"/>
      <c r="H163" s="249"/>
      <c r="I163" s="249"/>
      <c r="J163" s="249"/>
      <c r="K163" s="249"/>
      <c r="L163" s="250"/>
      <c r="M163" s="249"/>
      <c r="N163" s="249"/>
      <c r="O163" s="249"/>
      <c r="P163" s="249"/>
      <c r="Q163" s="249"/>
      <c r="R163" s="250"/>
      <c r="S163" s="264"/>
      <c r="U163" s="127"/>
    </row>
    <row r="164" spans="1:21" ht="14.25" x14ac:dyDescent="0.2">
      <c r="A164" s="20" t="s">
        <v>41</v>
      </c>
      <c r="B164" s="249"/>
      <c r="C164" s="249"/>
      <c r="D164" s="249"/>
      <c r="E164" s="249"/>
      <c r="F164" s="250"/>
      <c r="G164" s="249"/>
      <c r="H164" s="249"/>
      <c r="I164" s="249"/>
      <c r="J164" s="249"/>
      <c r="K164" s="249"/>
      <c r="L164" s="250"/>
      <c r="M164" s="249"/>
      <c r="N164" s="249"/>
      <c r="O164" s="249"/>
      <c r="P164" s="249"/>
      <c r="Q164" s="249"/>
      <c r="R164" s="250"/>
      <c r="S164" s="264"/>
      <c r="U164" s="127"/>
    </row>
    <row r="165" spans="1:21" ht="14.25" x14ac:dyDescent="0.2">
      <c r="A165" s="20" t="s">
        <v>42</v>
      </c>
      <c r="B165" s="249"/>
      <c r="C165" s="249"/>
      <c r="D165" s="249"/>
      <c r="E165" s="249"/>
      <c r="F165" s="250"/>
      <c r="G165" s="249"/>
      <c r="H165" s="249"/>
      <c r="I165" s="249"/>
      <c r="J165" s="249"/>
      <c r="K165" s="249"/>
      <c r="L165" s="250"/>
      <c r="M165" s="249"/>
      <c r="N165" s="249"/>
      <c r="O165" s="249"/>
      <c r="P165" s="249"/>
      <c r="Q165" s="249"/>
      <c r="R165" s="250"/>
      <c r="S165" s="264"/>
      <c r="U165" s="127"/>
    </row>
    <row r="166" spans="1:21" ht="14.25" x14ac:dyDescent="0.2">
      <c r="A166" s="20" t="s">
        <v>43</v>
      </c>
      <c r="B166" s="249"/>
      <c r="C166" s="249"/>
      <c r="D166" s="249"/>
      <c r="E166" s="249"/>
      <c r="F166" s="250"/>
      <c r="G166" s="249"/>
      <c r="H166" s="249"/>
      <c r="I166" s="249"/>
      <c r="J166" s="249"/>
      <c r="K166" s="249"/>
      <c r="L166" s="250"/>
      <c r="M166" s="249"/>
      <c r="N166" s="249"/>
      <c r="O166" s="249"/>
      <c r="P166" s="249"/>
      <c r="Q166" s="249"/>
      <c r="R166" s="250"/>
      <c r="S166" s="264"/>
      <c r="U166" s="127"/>
    </row>
    <row r="167" spans="1:21" s="135" customFormat="1" ht="15" x14ac:dyDescent="0.25">
      <c r="A167" s="129" t="s">
        <v>44</v>
      </c>
      <c r="B167" s="240">
        <f t="shared" ref="B167:R167" si="15">B162-B161</f>
        <v>0</v>
      </c>
      <c r="C167" s="240">
        <f t="shared" si="15"/>
        <v>-4.7000000000000028</v>
      </c>
      <c r="D167" s="240">
        <f t="shared" si="15"/>
        <v>-8</v>
      </c>
      <c r="E167" s="240">
        <f t="shared" si="15"/>
        <v>9</v>
      </c>
      <c r="F167" s="241">
        <f t="shared" si="15"/>
        <v>-0.92499999999999716</v>
      </c>
      <c r="G167" s="242">
        <f t="shared" si="15"/>
        <v>-11</v>
      </c>
      <c r="H167" s="240">
        <f t="shared" si="15"/>
        <v>4.5</v>
      </c>
      <c r="I167" s="240">
        <f t="shared" si="15"/>
        <v>0.40000000000000568</v>
      </c>
      <c r="J167" s="240">
        <f t="shared" si="15"/>
        <v>-18</v>
      </c>
      <c r="K167" s="240">
        <f t="shared" si="15"/>
        <v>1.5999999999999943</v>
      </c>
      <c r="L167" s="241">
        <f t="shared" si="15"/>
        <v>-4.5</v>
      </c>
      <c r="M167" s="240">
        <f t="shared" si="15"/>
        <v>-8.4000000000000057</v>
      </c>
      <c r="N167" s="240">
        <f t="shared" si="15"/>
        <v>-4</v>
      </c>
      <c r="O167" s="240">
        <f t="shared" si="15"/>
        <v>7</v>
      </c>
      <c r="P167" s="240">
        <f t="shared" si="15"/>
        <v>-3.4000000000000057</v>
      </c>
      <c r="Q167" s="240">
        <f t="shared" si="15"/>
        <v>-12</v>
      </c>
      <c r="R167" s="241">
        <f t="shared" si="15"/>
        <v>-4.1599999999999966</v>
      </c>
      <c r="S167" s="198">
        <f>S162-S161</f>
        <v>-3.1950000000000216</v>
      </c>
      <c r="U167" s="137"/>
    </row>
    <row r="168" spans="1:21" ht="69.75" x14ac:dyDescent="0.25">
      <c r="A168" s="23" t="s">
        <v>45</v>
      </c>
      <c r="B168" s="23" t="s">
        <v>237</v>
      </c>
      <c r="C168" s="23" t="s">
        <v>237</v>
      </c>
      <c r="D168" s="23" t="s">
        <v>237</v>
      </c>
      <c r="E168" s="23" t="s">
        <v>237</v>
      </c>
      <c r="F168" s="59"/>
      <c r="G168" s="109" t="s">
        <v>237</v>
      </c>
      <c r="H168" s="23" t="s">
        <v>237</v>
      </c>
      <c r="I168" s="23" t="s">
        <v>237</v>
      </c>
      <c r="J168" s="23" t="s">
        <v>237</v>
      </c>
      <c r="K168" s="23" t="s">
        <v>237</v>
      </c>
      <c r="L168" s="59"/>
      <c r="M168" s="23" t="s">
        <v>237</v>
      </c>
      <c r="N168" s="23" t="s">
        <v>237</v>
      </c>
      <c r="O168" s="23" t="s">
        <v>237</v>
      </c>
      <c r="P168" s="23" t="s">
        <v>237</v>
      </c>
      <c r="Q168" s="23" t="s">
        <v>237</v>
      </c>
      <c r="R168" s="62"/>
      <c r="S168" s="223"/>
      <c r="U168" s="128"/>
    </row>
    <row r="169" spans="1:21" ht="15" x14ac:dyDescent="0.25">
      <c r="U169" s="128"/>
    </row>
    <row r="170" spans="1:21" ht="15" x14ac:dyDescent="0.25">
      <c r="U170" s="128"/>
    </row>
    <row r="171" spans="1:21" ht="15" x14ac:dyDescent="0.25">
      <c r="A171" s="164"/>
      <c r="B171" s="160" t="s">
        <v>3</v>
      </c>
      <c r="C171" s="160"/>
      <c r="D171" s="160"/>
      <c r="E171" s="160"/>
      <c r="F171" s="160"/>
      <c r="G171" s="160"/>
      <c r="H171" s="160" t="s">
        <v>4</v>
      </c>
      <c r="I171" s="160"/>
      <c r="J171" s="160"/>
      <c r="K171" s="160"/>
      <c r="L171" s="193" t="s">
        <v>246</v>
      </c>
      <c r="M171" s="192"/>
      <c r="N171" s="192"/>
      <c r="O171" s="233"/>
      <c r="P171" s="228"/>
      <c r="Q171" s="228"/>
      <c r="R171" s="229"/>
      <c r="U171" s="128"/>
    </row>
    <row r="172" spans="1:21" ht="14.25" x14ac:dyDescent="0.2">
      <c r="A172" s="157" t="s">
        <v>37</v>
      </c>
      <c r="B172" s="4" t="s">
        <v>9</v>
      </c>
      <c r="C172" s="4" t="s">
        <v>10</v>
      </c>
      <c r="D172" s="4" t="s">
        <v>11</v>
      </c>
      <c r="E172" s="4" t="s">
        <v>12</v>
      </c>
      <c r="F172" s="4" t="s">
        <v>13</v>
      </c>
      <c r="G172" s="16" t="s">
        <v>14</v>
      </c>
      <c r="H172" s="4" t="s">
        <v>9</v>
      </c>
      <c r="I172" s="4" t="s">
        <v>10</v>
      </c>
      <c r="J172" s="4" t="s">
        <v>11</v>
      </c>
      <c r="K172" s="18" t="s">
        <v>14</v>
      </c>
      <c r="L172" s="194"/>
      <c r="M172" s="144"/>
      <c r="N172" s="145"/>
      <c r="O172" s="233"/>
      <c r="P172" s="145"/>
      <c r="Q172" s="143"/>
      <c r="R172" s="229"/>
    </row>
    <row r="173" spans="1:21" ht="18" x14ac:dyDescent="0.25">
      <c r="A173" s="157"/>
      <c r="B173" s="158" t="s">
        <v>193</v>
      </c>
      <c r="C173" s="159"/>
      <c r="D173" s="159"/>
      <c r="E173" s="159"/>
      <c r="F173" s="159"/>
      <c r="G173" s="159"/>
      <c r="H173" s="159"/>
      <c r="I173" s="159"/>
      <c r="J173" s="159"/>
      <c r="K173" s="159"/>
      <c r="L173" s="163"/>
      <c r="M173" s="146"/>
      <c r="N173" s="146"/>
      <c r="O173" s="230"/>
      <c r="P173" s="146"/>
      <c r="Q173" s="146"/>
      <c r="R173" s="146"/>
    </row>
    <row r="174" spans="1:21" ht="14.25" x14ac:dyDescent="0.2">
      <c r="A174" s="157"/>
      <c r="B174" s="246"/>
      <c r="C174" s="246"/>
      <c r="D174" s="246"/>
      <c r="E174" s="246"/>
      <c r="F174" s="246"/>
      <c r="G174" s="125"/>
      <c r="H174" s="246"/>
      <c r="I174" s="246"/>
      <c r="J174" s="246"/>
      <c r="K174" s="248"/>
      <c r="L174" s="214"/>
      <c r="M174" s="147"/>
      <c r="N174" s="148"/>
      <c r="O174" s="225"/>
      <c r="P174" s="225"/>
      <c r="Q174" s="207"/>
      <c r="R174" s="208"/>
    </row>
    <row r="175" spans="1:21" ht="14.25" x14ac:dyDescent="0.2">
      <c r="A175" s="19" t="s">
        <v>39</v>
      </c>
      <c r="B175" s="246">
        <f>'2 четверть 2016-2017 '!S56</f>
        <v>100</v>
      </c>
      <c r="C175" s="246">
        <f>'2 четверть 2016-2017 '!T56</f>
        <v>88</v>
      </c>
      <c r="D175" s="246">
        <f>'2 четверть 2016-2017 '!U56</f>
        <v>96</v>
      </c>
      <c r="E175" s="246">
        <f>'2 четверть 2016-2017 '!V56</f>
        <v>83</v>
      </c>
      <c r="F175" s="246">
        <f>'2 четверть 2016-2017 '!W56</f>
        <v>81</v>
      </c>
      <c r="G175" s="125">
        <f>'2 четверть 2016-2017 '!X56</f>
        <v>89.6</v>
      </c>
      <c r="H175" s="246">
        <f>'2 четверть 2016-2017 '!Y56</f>
        <v>66</v>
      </c>
      <c r="I175" s="246">
        <f>'2 четверть 2016-2017 '!Z56</f>
        <v>76</v>
      </c>
      <c r="J175" s="246">
        <f>'2 четверть 2016-2017 '!AA56</f>
        <v>87.5</v>
      </c>
      <c r="K175" s="248">
        <f>'2 четверть 2016-2017 '!AB56</f>
        <v>76.5</v>
      </c>
      <c r="L175" s="215">
        <f>AVERAGE(G175,K175)</f>
        <v>83.05</v>
      </c>
      <c r="M175" s="149"/>
      <c r="N175" s="148"/>
      <c r="O175" s="150"/>
      <c r="P175" s="150"/>
      <c r="Q175" s="148"/>
      <c r="R175" s="226"/>
      <c r="T175" s="49"/>
    </row>
    <row r="176" spans="1:21" ht="14.25" x14ac:dyDescent="0.2">
      <c r="A176" s="20" t="s">
        <v>40</v>
      </c>
      <c r="B176" s="249"/>
      <c r="C176" s="249"/>
      <c r="D176" s="249"/>
      <c r="E176" s="249"/>
      <c r="F176" s="249"/>
      <c r="G176" s="250"/>
      <c r="H176" s="249"/>
      <c r="I176" s="249"/>
      <c r="J176" s="249"/>
      <c r="K176" s="251"/>
      <c r="L176" s="216"/>
      <c r="M176" s="151"/>
      <c r="N176" s="142"/>
      <c r="O176" s="151"/>
      <c r="P176" s="151"/>
      <c r="Q176" s="142"/>
      <c r="R176" s="209"/>
      <c r="T176" s="49"/>
    </row>
    <row r="177" spans="1:20" ht="14.25" x14ac:dyDescent="0.2">
      <c r="A177" s="20" t="s">
        <v>41</v>
      </c>
      <c r="B177" s="249"/>
      <c r="C177" s="249"/>
      <c r="D177" s="249"/>
      <c r="E177" s="249"/>
      <c r="F177" s="249"/>
      <c r="G177" s="250"/>
      <c r="H177" s="249"/>
      <c r="I177" s="249"/>
      <c r="J177" s="249"/>
      <c r="K177" s="251"/>
      <c r="L177" s="216"/>
      <c r="M177" s="151"/>
      <c r="N177" s="142"/>
      <c r="O177" s="151"/>
      <c r="P177" s="151"/>
      <c r="Q177" s="142"/>
      <c r="R177" s="209"/>
      <c r="T177" s="49"/>
    </row>
    <row r="178" spans="1:20" ht="14.25" x14ac:dyDescent="0.2">
      <c r="A178" s="20" t="s">
        <v>42</v>
      </c>
      <c r="B178" s="249"/>
      <c r="C178" s="249"/>
      <c r="D178" s="249"/>
      <c r="E178" s="249"/>
      <c r="F178" s="249"/>
      <c r="G178" s="250"/>
      <c r="H178" s="249"/>
      <c r="I178" s="249"/>
      <c r="J178" s="249"/>
      <c r="K178" s="251"/>
      <c r="L178" s="216"/>
      <c r="M178" s="151"/>
      <c r="N178" s="142"/>
      <c r="O178" s="151"/>
      <c r="P178" s="151"/>
      <c r="Q178" s="142"/>
      <c r="R178" s="209"/>
    </row>
    <row r="179" spans="1:20" ht="14.25" x14ac:dyDescent="0.2">
      <c r="A179" s="20" t="s">
        <v>43</v>
      </c>
      <c r="B179" s="249"/>
      <c r="C179" s="249"/>
      <c r="D179" s="249"/>
      <c r="E179" s="249"/>
      <c r="F179" s="249"/>
      <c r="G179" s="250"/>
      <c r="H179" s="249"/>
      <c r="I179" s="249"/>
      <c r="J179" s="249"/>
      <c r="K179" s="251"/>
      <c r="L179" s="216"/>
      <c r="M179" s="151"/>
      <c r="N179" s="142"/>
      <c r="O179" s="151"/>
      <c r="P179" s="151"/>
      <c r="Q179" s="142"/>
      <c r="R179" s="209"/>
    </row>
    <row r="180" spans="1:20" ht="14.25" x14ac:dyDescent="0.2">
      <c r="A180" s="129" t="s">
        <v>44</v>
      </c>
      <c r="B180" s="240">
        <f t="shared" ref="B180:K180" si="16">B175-B174</f>
        <v>100</v>
      </c>
      <c r="C180" s="240">
        <f t="shared" si="16"/>
        <v>88</v>
      </c>
      <c r="D180" s="240">
        <f t="shared" si="16"/>
        <v>96</v>
      </c>
      <c r="E180" s="240">
        <f t="shared" si="16"/>
        <v>83</v>
      </c>
      <c r="F180" s="240">
        <f t="shared" si="16"/>
        <v>81</v>
      </c>
      <c r="G180" s="241">
        <f t="shared" si="16"/>
        <v>89.6</v>
      </c>
      <c r="H180" s="240">
        <f t="shared" si="16"/>
        <v>66</v>
      </c>
      <c r="I180" s="240">
        <f t="shared" si="16"/>
        <v>76</v>
      </c>
      <c r="J180" s="240">
        <f t="shared" si="16"/>
        <v>87.5</v>
      </c>
      <c r="K180" s="244">
        <f t="shared" si="16"/>
        <v>76.5</v>
      </c>
      <c r="L180" s="198"/>
      <c r="M180" s="152"/>
      <c r="N180" s="152"/>
      <c r="O180" s="231"/>
      <c r="P180" s="152"/>
      <c r="Q180" s="152"/>
      <c r="R180" s="152"/>
    </row>
    <row r="181" spans="1:20" ht="81" x14ac:dyDescent="0.15">
      <c r="A181" s="23" t="s">
        <v>45</v>
      </c>
      <c r="B181" s="61" t="s">
        <v>236</v>
      </c>
      <c r="C181" s="61" t="s">
        <v>235</v>
      </c>
      <c r="D181" s="61" t="s">
        <v>236</v>
      </c>
      <c r="E181" s="61" t="s">
        <v>236</v>
      </c>
      <c r="F181" s="63" t="s">
        <v>235</v>
      </c>
      <c r="G181" s="62"/>
      <c r="H181" s="61" t="s">
        <v>238</v>
      </c>
      <c r="I181" s="61" t="s">
        <v>238</v>
      </c>
      <c r="J181" s="61" t="s">
        <v>238</v>
      </c>
      <c r="K181" s="178"/>
      <c r="L181" s="234"/>
      <c r="M181" s="227"/>
      <c r="N181" s="153"/>
      <c r="O181" s="232"/>
      <c r="P181" s="227"/>
      <c r="Q181" s="153"/>
      <c r="R181" s="210"/>
    </row>
    <row r="184" spans="1:20" x14ac:dyDescent="0.15">
      <c r="A184" s="164"/>
      <c r="B184" s="156" t="s">
        <v>3</v>
      </c>
      <c r="C184" s="156"/>
      <c r="D184" s="156"/>
      <c r="E184" s="156"/>
      <c r="F184" s="156"/>
      <c r="G184" s="160"/>
      <c r="H184" s="238" t="s">
        <v>246</v>
      </c>
      <c r="I184" s="228"/>
      <c r="J184" s="228"/>
      <c r="K184" s="162"/>
      <c r="L184" s="162"/>
      <c r="M184" s="162"/>
      <c r="N184" s="206"/>
    </row>
    <row r="185" spans="1:20" ht="14.25" x14ac:dyDescent="0.2">
      <c r="A185" s="157" t="s">
        <v>37</v>
      </c>
      <c r="B185" s="4" t="s">
        <v>9</v>
      </c>
      <c r="C185" s="4" t="s">
        <v>10</v>
      </c>
      <c r="D185" s="4" t="s">
        <v>11</v>
      </c>
      <c r="E185" s="4" t="s">
        <v>12</v>
      </c>
      <c r="F185" s="4" t="s">
        <v>13</v>
      </c>
      <c r="G185" s="16" t="s">
        <v>14</v>
      </c>
      <c r="H185" s="239"/>
      <c r="I185" s="144"/>
      <c r="J185" s="145"/>
      <c r="K185" s="145"/>
      <c r="L185" s="145"/>
      <c r="M185" s="143"/>
      <c r="N185" s="206"/>
    </row>
    <row r="186" spans="1:20" ht="18" x14ac:dyDescent="0.25">
      <c r="A186" s="157"/>
      <c r="B186" s="158" t="s">
        <v>29</v>
      </c>
      <c r="C186" s="159"/>
      <c r="D186" s="159"/>
      <c r="E186" s="159"/>
      <c r="F186" s="159"/>
      <c r="G186" s="159"/>
      <c r="H186" s="163"/>
      <c r="I186" s="146"/>
      <c r="J186" s="146"/>
      <c r="K186" s="146"/>
      <c r="L186" s="146"/>
      <c r="M186" s="146"/>
      <c r="N186" s="146"/>
    </row>
    <row r="187" spans="1:20" ht="14.25" x14ac:dyDescent="0.2">
      <c r="A187" s="157"/>
      <c r="B187" s="27"/>
      <c r="C187" s="27"/>
      <c r="D187" s="27"/>
      <c r="E187" s="27"/>
      <c r="F187" s="27"/>
      <c r="G187" s="24"/>
      <c r="H187" s="236"/>
      <c r="I187" s="225"/>
      <c r="J187" s="148"/>
      <c r="K187" s="147"/>
      <c r="L187" s="147"/>
      <c r="M187" s="235"/>
      <c r="N187" s="208"/>
      <c r="O187" s="155"/>
    </row>
    <row r="188" spans="1:20" ht="14.25" x14ac:dyDescent="0.2">
      <c r="A188" s="19" t="s">
        <v>39</v>
      </c>
      <c r="B188" s="246">
        <f>'2 четверть 2016-2017 '!S50</f>
        <v>100</v>
      </c>
      <c r="C188" s="246">
        <f>'2 четверть 2016-2017 '!T50</f>
        <v>100</v>
      </c>
      <c r="D188" s="246">
        <f>'2 четверть 2016-2017 '!U50</f>
        <v>100</v>
      </c>
      <c r="E188" s="246">
        <f>'2 четверть 2016-2017 '!V50</f>
        <v>100</v>
      </c>
      <c r="F188" s="246">
        <f>'2 четверть 2016-2017 '!W50</f>
        <v>100</v>
      </c>
      <c r="G188" s="248">
        <f>'2 четверть 2016-2017 '!X50</f>
        <v>100</v>
      </c>
      <c r="H188" s="265">
        <f>AVERAGE(G188)</f>
        <v>100</v>
      </c>
      <c r="I188" s="149"/>
      <c r="J188" s="148"/>
      <c r="K188" s="150"/>
      <c r="L188" s="150"/>
      <c r="M188" s="148"/>
      <c r="N188" s="226"/>
      <c r="O188" s="132"/>
      <c r="P188" s="132"/>
      <c r="Q188" s="132"/>
    </row>
    <row r="189" spans="1:20" ht="14.25" x14ac:dyDescent="0.2">
      <c r="A189" s="20" t="s">
        <v>40</v>
      </c>
      <c r="B189" s="249"/>
      <c r="C189" s="249"/>
      <c r="D189" s="249"/>
      <c r="E189" s="249"/>
      <c r="F189" s="249"/>
      <c r="G189" s="251"/>
      <c r="H189" s="266"/>
      <c r="I189" s="151"/>
      <c r="J189" s="142"/>
      <c r="K189" s="151"/>
      <c r="L189" s="151"/>
      <c r="M189" s="142"/>
      <c r="N189" s="209"/>
    </row>
    <row r="190" spans="1:20" ht="14.25" x14ac:dyDescent="0.2">
      <c r="A190" s="20" t="s">
        <v>41</v>
      </c>
      <c r="B190" s="249"/>
      <c r="C190" s="249"/>
      <c r="D190" s="249"/>
      <c r="E190" s="249"/>
      <c r="F190" s="249"/>
      <c r="G190" s="251"/>
      <c r="H190" s="266"/>
      <c r="I190" s="151"/>
      <c r="J190" s="142"/>
      <c r="K190" s="151"/>
      <c r="L190" s="151"/>
      <c r="M190" s="142"/>
      <c r="N190" s="209"/>
    </row>
    <row r="191" spans="1:20" ht="14.25" x14ac:dyDescent="0.2">
      <c r="A191" s="20" t="s">
        <v>42</v>
      </c>
      <c r="B191" s="249"/>
      <c r="C191" s="249"/>
      <c r="D191" s="249"/>
      <c r="E191" s="249"/>
      <c r="F191" s="249"/>
      <c r="G191" s="251"/>
      <c r="H191" s="266"/>
      <c r="I191" s="151"/>
      <c r="J191" s="142"/>
      <c r="K191" s="151"/>
      <c r="L191" s="151"/>
      <c r="M191" s="142"/>
      <c r="N191" s="209"/>
    </row>
    <row r="192" spans="1:20" ht="14.25" x14ac:dyDescent="0.2">
      <c r="A192" s="20" t="s">
        <v>43</v>
      </c>
      <c r="B192" s="249"/>
      <c r="C192" s="249"/>
      <c r="D192" s="249"/>
      <c r="E192" s="249"/>
      <c r="F192" s="249"/>
      <c r="G192" s="251"/>
      <c r="H192" s="266"/>
      <c r="I192" s="151"/>
      <c r="J192" s="142"/>
      <c r="K192" s="151"/>
      <c r="L192" s="151"/>
      <c r="M192" s="142"/>
      <c r="N192" s="209"/>
    </row>
    <row r="193" spans="1:30" ht="14.25" x14ac:dyDescent="0.2">
      <c r="A193" s="129" t="s">
        <v>44</v>
      </c>
      <c r="B193" s="240">
        <f t="shared" ref="B193:G193" si="17">B188-B187</f>
        <v>100</v>
      </c>
      <c r="C193" s="240">
        <f t="shared" si="17"/>
        <v>100</v>
      </c>
      <c r="D193" s="240">
        <f t="shared" si="17"/>
        <v>100</v>
      </c>
      <c r="E193" s="240">
        <f t="shared" si="17"/>
        <v>100</v>
      </c>
      <c r="F193" s="240">
        <f t="shared" si="17"/>
        <v>100</v>
      </c>
      <c r="G193" s="244">
        <f t="shared" si="17"/>
        <v>100</v>
      </c>
      <c r="H193" s="267"/>
      <c r="I193" s="152"/>
      <c r="J193" s="152"/>
      <c r="K193" s="152"/>
      <c r="L193" s="152"/>
      <c r="M193" s="152"/>
      <c r="N193" s="152"/>
    </row>
    <row r="194" spans="1:30" ht="67.5" x14ac:dyDescent="0.15">
      <c r="A194" s="23" t="s">
        <v>45</v>
      </c>
      <c r="B194" s="61" t="s">
        <v>239</v>
      </c>
      <c r="C194" s="61" t="s">
        <v>239</v>
      </c>
      <c r="D194" s="61" t="s">
        <v>239</v>
      </c>
      <c r="E194" s="61" t="s">
        <v>239</v>
      </c>
      <c r="F194" s="61" t="s">
        <v>239</v>
      </c>
      <c r="G194" s="154"/>
      <c r="H194" s="237"/>
      <c r="I194" s="227"/>
      <c r="J194" s="153"/>
      <c r="K194" s="227"/>
      <c r="L194" s="227"/>
      <c r="M194" s="153"/>
      <c r="N194" s="210"/>
    </row>
    <row r="197" spans="1:30" ht="14.25" customHeight="1" x14ac:dyDescent="0.2">
      <c r="A197" s="164"/>
      <c r="B197" s="160" t="s">
        <v>0</v>
      </c>
      <c r="C197" s="160"/>
      <c r="D197" s="160"/>
      <c r="E197" s="160"/>
      <c r="F197" s="160"/>
      <c r="G197" s="160" t="s">
        <v>1</v>
      </c>
      <c r="H197" s="160"/>
      <c r="I197" s="160"/>
      <c r="J197" s="160"/>
      <c r="K197" s="160"/>
      <c r="L197" s="160"/>
      <c r="M197" s="160" t="s">
        <v>2</v>
      </c>
      <c r="N197" s="160"/>
      <c r="O197" s="160"/>
      <c r="P197" s="160"/>
      <c r="Q197" s="160"/>
      <c r="R197" s="160"/>
      <c r="S197" s="160" t="s">
        <v>3</v>
      </c>
      <c r="T197" s="160"/>
      <c r="U197" s="160"/>
      <c r="V197" s="160"/>
      <c r="W197" s="160"/>
      <c r="X197" s="160"/>
      <c r="Y197" s="160" t="s">
        <v>4</v>
      </c>
      <c r="Z197" s="160"/>
      <c r="AA197" s="160"/>
      <c r="AB197" s="160"/>
      <c r="AC197" s="183" t="s">
        <v>246</v>
      </c>
    </row>
    <row r="198" spans="1:30" ht="14.25" x14ac:dyDescent="0.2">
      <c r="A198" s="157" t="s">
        <v>37</v>
      </c>
      <c r="B198" s="4" t="s">
        <v>9</v>
      </c>
      <c r="C198" s="4" t="s">
        <v>10</v>
      </c>
      <c r="D198" s="4" t="s">
        <v>11</v>
      </c>
      <c r="E198" s="4" t="s">
        <v>12</v>
      </c>
      <c r="F198" s="15" t="s">
        <v>14</v>
      </c>
      <c r="G198" s="4" t="s">
        <v>9</v>
      </c>
      <c r="H198" s="4" t="s">
        <v>10</v>
      </c>
      <c r="I198" s="4" t="s">
        <v>11</v>
      </c>
      <c r="J198" s="4" t="s">
        <v>12</v>
      </c>
      <c r="K198" s="4" t="s">
        <v>13</v>
      </c>
      <c r="L198" s="16" t="s">
        <v>14</v>
      </c>
      <c r="M198" s="7" t="s">
        <v>9</v>
      </c>
      <c r="N198" s="4" t="s">
        <v>10</v>
      </c>
      <c r="O198" s="4" t="s">
        <v>11</v>
      </c>
      <c r="P198" s="4" t="s">
        <v>12</v>
      </c>
      <c r="Q198" s="4" t="s">
        <v>13</v>
      </c>
      <c r="R198" s="16" t="s">
        <v>14</v>
      </c>
      <c r="S198" s="4" t="s">
        <v>9</v>
      </c>
      <c r="T198" s="4" t="s">
        <v>10</v>
      </c>
      <c r="U198" s="4" t="s">
        <v>11</v>
      </c>
      <c r="V198" s="4" t="s">
        <v>12</v>
      </c>
      <c r="W198" s="4" t="s">
        <v>13</v>
      </c>
      <c r="X198" s="16" t="s">
        <v>14</v>
      </c>
      <c r="Y198" s="4" t="s">
        <v>9</v>
      </c>
      <c r="Z198" s="4" t="s">
        <v>10</v>
      </c>
      <c r="AA198" s="4" t="s">
        <v>11</v>
      </c>
      <c r="AB198" s="18" t="s">
        <v>14</v>
      </c>
      <c r="AC198" s="184"/>
    </row>
    <row r="199" spans="1:30" ht="18" x14ac:dyDescent="0.25">
      <c r="A199" s="157"/>
      <c r="B199" s="158" t="s">
        <v>194</v>
      </c>
      <c r="C199" s="158"/>
      <c r="D199" s="158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89"/>
    </row>
    <row r="200" spans="1:30" ht="14.25" x14ac:dyDescent="0.2">
      <c r="A200" s="157"/>
      <c r="B200" s="257">
        <v>100</v>
      </c>
      <c r="C200" s="257">
        <v>100</v>
      </c>
      <c r="D200" s="257">
        <v>100</v>
      </c>
      <c r="E200" s="257">
        <v>100</v>
      </c>
      <c r="F200" s="268">
        <v>100</v>
      </c>
      <c r="G200" s="246">
        <v>100</v>
      </c>
      <c r="H200" s="246">
        <v>96</v>
      </c>
      <c r="I200" s="246">
        <v>100</v>
      </c>
      <c r="J200" s="246"/>
      <c r="K200" s="246"/>
      <c r="L200" s="125">
        <f>AVERAGE(G200:K200)</f>
        <v>98.666666666666671</v>
      </c>
      <c r="M200" s="246">
        <v>100</v>
      </c>
      <c r="N200" s="246">
        <v>100</v>
      </c>
      <c r="O200" s="246"/>
      <c r="P200" s="246"/>
      <c r="Q200" s="246">
        <v>96</v>
      </c>
      <c r="R200" s="125">
        <f>AVERAGE(M200:Q200)</f>
        <v>98.666666666666671</v>
      </c>
      <c r="S200" s="246">
        <v>86</v>
      </c>
      <c r="T200" s="246">
        <v>100</v>
      </c>
      <c r="U200" s="246">
        <v>100</v>
      </c>
      <c r="V200" s="246">
        <v>84</v>
      </c>
      <c r="W200" s="246"/>
      <c r="X200" s="125">
        <f>AVERAGE(S200:W200)</f>
        <v>92.5</v>
      </c>
      <c r="Y200" s="246">
        <v>88</v>
      </c>
      <c r="Z200" s="246">
        <v>100</v>
      </c>
      <c r="AA200" s="246"/>
      <c r="AB200" s="125">
        <f>AVERAGE(Y200:AA200)</f>
        <v>94</v>
      </c>
      <c r="AC200" s="204">
        <f>AVERAGE(F200,L200,R200,X200,AB200)</f>
        <v>96.76666666666668</v>
      </c>
      <c r="AD200" s="49"/>
    </row>
    <row r="201" spans="1:30" ht="14.25" x14ac:dyDescent="0.2">
      <c r="A201" s="19" t="s">
        <v>39</v>
      </c>
      <c r="B201" s="246">
        <f>'2 четверть 2016-2017 '!B53</f>
        <v>100</v>
      </c>
      <c r="C201" s="246">
        <f>'2 четверть 2016-2017 '!C53</f>
        <v>91</v>
      </c>
      <c r="D201" s="246">
        <f>'2 четверть 2016-2017 '!D53</f>
        <v>100</v>
      </c>
      <c r="E201" s="246">
        <f>'2 четверть 2016-2017 '!E53</f>
        <v>100</v>
      </c>
      <c r="F201" s="125">
        <f>'2 четверть 2016-2017 '!F53</f>
        <v>97.75</v>
      </c>
      <c r="G201" s="246">
        <f>'2 четверть 2016-2017 '!G53</f>
        <v>100</v>
      </c>
      <c r="H201" s="246">
        <f>'2 четверть 2016-2017 '!H53</f>
        <v>96</v>
      </c>
      <c r="I201" s="246">
        <f>'2 четверть 2016-2017 '!I53</f>
        <v>84</v>
      </c>
      <c r="J201" s="246">
        <f>'2 четверть 2016-2017 '!J53</f>
        <v>100</v>
      </c>
      <c r="K201" s="246">
        <f>'2 четверть 2016-2017 '!K53</f>
        <v>100</v>
      </c>
      <c r="L201" s="125">
        <f>'2 четверть 2016-2017 '!L53</f>
        <v>96</v>
      </c>
      <c r="M201" s="246">
        <f>'2 четверть 2016-2017 '!M53</f>
        <v>91</v>
      </c>
      <c r="N201" s="246">
        <f>'2 четверть 2016-2017 '!N53</f>
        <v>100</v>
      </c>
      <c r="O201" s="246">
        <f>'2 четверть 2016-2017 '!O53</f>
        <v>80</v>
      </c>
      <c r="P201" s="246">
        <f>'2 четверть 2016-2017 '!P53</f>
        <v>55.6</v>
      </c>
      <c r="Q201" s="246">
        <f>'2 четверть 2016-2017 '!Q53</f>
        <v>96</v>
      </c>
      <c r="R201" s="125">
        <f>'2 четверть 2016-2017 '!R53</f>
        <v>84.52000000000001</v>
      </c>
      <c r="S201" s="246">
        <f>'2 четверть 2016-2017 '!S53</f>
        <v>91</v>
      </c>
      <c r="T201" s="246">
        <f>'2 четверть 2016-2017 '!T53</f>
        <v>100</v>
      </c>
      <c r="U201" s="246">
        <f>'2 четверть 2016-2017 '!U53</f>
        <v>88</v>
      </c>
      <c r="V201" s="246">
        <f>'2 четверть 2016-2017 '!V53</f>
        <v>77</v>
      </c>
      <c r="W201" s="246">
        <f>'2 четверть 2016-2017 '!W53</f>
        <v>100</v>
      </c>
      <c r="X201" s="125">
        <f>'2 четверть 2016-2017 '!X53</f>
        <v>91.2</v>
      </c>
      <c r="Y201" s="246">
        <f>'2 четверть 2016-2017 '!Y53</f>
        <v>92</v>
      </c>
      <c r="Z201" s="246">
        <f>'2 четверть 2016-2017 '!Z53</f>
        <v>96</v>
      </c>
      <c r="AA201" s="246">
        <f>'2 четверть 2016-2017 '!AA53</f>
        <v>79.2</v>
      </c>
      <c r="AB201" s="125">
        <f>'2 четверть 2016-2017 '!AB53</f>
        <v>89.066666666666663</v>
      </c>
      <c r="AC201" s="204">
        <f>AVERAGE(F201,L201,R201,X201,AB201)</f>
        <v>91.707333333333324</v>
      </c>
      <c r="AD201" s="49"/>
    </row>
    <row r="202" spans="1:30" ht="14.25" x14ac:dyDescent="0.2">
      <c r="A202" s="20" t="s">
        <v>40</v>
      </c>
      <c r="B202" s="249"/>
      <c r="C202" s="249"/>
      <c r="D202" s="249"/>
      <c r="E202" s="249"/>
      <c r="F202" s="250"/>
      <c r="G202" s="249"/>
      <c r="H202" s="249"/>
      <c r="I202" s="249"/>
      <c r="J202" s="249"/>
      <c r="K202" s="249"/>
      <c r="L202" s="250"/>
      <c r="M202" s="249"/>
      <c r="N202" s="249"/>
      <c r="O202" s="249"/>
      <c r="P202" s="249"/>
      <c r="Q202" s="249"/>
      <c r="R202" s="250"/>
      <c r="S202" s="249"/>
      <c r="T202" s="249"/>
      <c r="U202" s="249"/>
      <c r="V202" s="249"/>
      <c r="W202" s="249"/>
      <c r="X202" s="250"/>
      <c r="Y202" s="249"/>
      <c r="Z202" s="249"/>
      <c r="AA202" s="249"/>
      <c r="AB202" s="250"/>
      <c r="AC202" s="204"/>
      <c r="AD202" s="49"/>
    </row>
    <row r="203" spans="1:30" ht="14.25" x14ac:dyDescent="0.2">
      <c r="A203" s="20" t="s">
        <v>41</v>
      </c>
      <c r="B203" s="249"/>
      <c r="C203" s="249"/>
      <c r="D203" s="249"/>
      <c r="E203" s="249"/>
      <c r="F203" s="250"/>
      <c r="G203" s="249"/>
      <c r="H203" s="249"/>
      <c r="I203" s="249"/>
      <c r="J203" s="249"/>
      <c r="K203" s="249"/>
      <c r="L203" s="250"/>
      <c r="M203" s="249"/>
      <c r="N203" s="249"/>
      <c r="O203" s="249"/>
      <c r="P203" s="249"/>
      <c r="Q203" s="249"/>
      <c r="R203" s="250"/>
      <c r="S203" s="249"/>
      <c r="T203" s="249"/>
      <c r="U203" s="249"/>
      <c r="V203" s="249"/>
      <c r="W203" s="249"/>
      <c r="X203" s="250"/>
      <c r="Y203" s="249"/>
      <c r="Z203" s="249"/>
      <c r="AA203" s="249"/>
      <c r="AB203" s="250"/>
      <c r="AC203" s="204"/>
      <c r="AD203" s="49"/>
    </row>
    <row r="204" spans="1:30" ht="14.25" x14ac:dyDescent="0.2">
      <c r="A204" s="20" t="s">
        <v>42</v>
      </c>
      <c r="B204" s="249"/>
      <c r="C204" s="249"/>
      <c r="D204" s="249"/>
      <c r="E204" s="249"/>
      <c r="F204" s="250"/>
      <c r="G204" s="249"/>
      <c r="H204" s="249"/>
      <c r="I204" s="249"/>
      <c r="J204" s="249"/>
      <c r="K204" s="249"/>
      <c r="L204" s="250"/>
      <c r="M204" s="249"/>
      <c r="N204" s="249"/>
      <c r="O204" s="249"/>
      <c r="P204" s="249"/>
      <c r="Q204" s="249"/>
      <c r="R204" s="250"/>
      <c r="S204" s="249"/>
      <c r="T204" s="249"/>
      <c r="U204" s="249"/>
      <c r="V204" s="249"/>
      <c r="W204" s="249"/>
      <c r="X204" s="250"/>
      <c r="Y204" s="249"/>
      <c r="Z204" s="249"/>
      <c r="AA204" s="249"/>
      <c r="AB204" s="250"/>
      <c r="AC204" s="204"/>
      <c r="AD204" s="49"/>
    </row>
    <row r="205" spans="1:30" ht="14.25" x14ac:dyDescent="0.2">
      <c r="A205" s="20" t="s">
        <v>43</v>
      </c>
      <c r="B205" s="249"/>
      <c r="C205" s="249"/>
      <c r="D205" s="249"/>
      <c r="E205" s="249"/>
      <c r="F205" s="250"/>
      <c r="G205" s="249"/>
      <c r="H205" s="249"/>
      <c r="I205" s="249"/>
      <c r="J205" s="249"/>
      <c r="K205" s="249"/>
      <c r="L205" s="250"/>
      <c r="M205" s="249"/>
      <c r="N205" s="249"/>
      <c r="O205" s="249"/>
      <c r="P205" s="249"/>
      <c r="Q205" s="249"/>
      <c r="R205" s="250"/>
      <c r="S205" s="249"/>
      <c r="T205" s="249"/>
      <c r="U205" s="249"/>
      <c r="V205" s="249"/>
      <c r="W205" s="249"/>
      <c r="X205" s="250"/>
      <c r="Y205" s="249"/>
      <c r="Z205" s="249"/>
      <c r="AA205" s="249"/>
      <c r="AB205" s="250"/>
      <c r="AC205" s="204"/>
      <c r="AD205" s="49"/>
    </row>
    <row r="206" spans="1:30" ht="14.25" x14ac:dyDescent="0.2">
      <c r="A206" s="129" t="s">
        <v>44</v>
      </c>
      <c r="B206" s="240">
        <f t="shared" ref="B206:AC206" si="18">B201-B200</f>
        <v>0</v>
      </c>
      <c r="C206" s="240">
        <f t="shared" si="18"/>
        <v>-9</v>
      </c>
      <c r="D206" s="240">
        <f t="shared" si="18"/>
        <v>0</v>
      </c>
      <c r="E206" s="240">
        <f t="shared" si="18"/>
        <v>0</v>
      </c>
      <c r="F206" s="241">
        <f t="shared" si="18"/>
        <v>-2.25</v>
      </c>
      <c r="G206" s="240">
        <f t="shared" si="18"/>
        <v>0</v>
      </c>
      <c r="H206" s="240">
        <f t="shared" si="18"/>
        <v>0</v>
      </c>
      <c r="I206" s="240">
        <f t="shared" si="18"/>
        <v>-16</v>
      </c>
      <c r="J206" s="240">
        <f t="shared" si="18"/>
        <v>100</v>
      </c>
      <c r="K206" s="240">
        <f t="shared" si="18"/>
        <v>100</v>
      </c>
      <c r="L206" s="241">
        <f t="shared" si="18"/>
        <v>-2.6666666666666714</v>
      </c>
      <c r="M206" s="240">
        <f t="shared" si="18"/>
        <v>-9</v>
      </c>
      <c r="N206" s="240">
        <f t="shared" si="18"/>
        <v>0</v>
      </c>
      <c r="O206" s="240">
        <f t="shared" si="18"/>
        <v>80</v>
      </c>
      <c r="P206" s="240">
        <f t="shared" si="18"/>
        <v>55.6</v>
      </c>
      <c r="Q206" s="240">
        <f t="shared" si="18"/>
        <v>0</v>
      </c>
      <c r="R206" s="241">
        <f t="shared" si="18"/>
        <v>-14.146666666666661</v>
      </c>
      <c r="S206" s="240">
        <f t="shared" si="18"/>
        <v>5</v>
      </c>
      <c r="T206" s="240">
        <f t="shared" si="18"/>
        <v>0</v>
      </c>
      <c r="U206" s="240">
        <f t="shared" si="18"/>
        <v>-12</v>
      </c>
      <c r="V206" s="240">
        <f t="shared" si="18"/>
        <v>-7</v>
      </c>
      <c r="W206" s="240">
        <f t="shared" si="18"/>
        <v>100</v>
      </c>
      <c r="X206" s="241">
        <f t="shared" si="18"/>
        <v>-1.2999999999999972</v>
      </c>
      <c r="Y206" s="240">
        <f t="shared" si="18"/>
        <v>4</v>
      </c>
      <c r="Z206" s="240">
        <f t="shared" si="18"/>
        <v>-4</v>
      </c>
      <c r="AA206" s="240">
        <f t="shared" si="18"/>
        <v>79.2</v>
      </c>
      <c r="AB206" s="241">
        <f t="shared" si="18"/>
        <v>-4.9333333333333371</v>
      </c>
      <c r="AC206" s="198">
        <f t="shared" si="18"/>
        <v>-5.0593333333333561</v>
      </c>
      <c r="AD206" s="49"/>
    </row>
    <row r="207" spans="1:30" ht="56.25" x14ac:dyDescent="0.2">
      <c r="A207" s="23" t="s">
        <v>45</v>
      </c>
      <c r="B207" s="23" t="s">
        <v>241</v>
      </c>
      <c r="C207" s="23" t="s">
        <v>241</v>
      </c>
      <c r="D207" s="23" t="s">
        <v>241</v>
      </c>
      <c r="E207" s="23" t="s">
        <v>240</v>
      </c>
      <c r="F207" s="59"/>
      <c r="G207" s="58" t="s">
        <v>241</v>
      </c>
      <c r="H207" s="63" t="s">
        <v>241</v>
      </c>
      <c r="I207" s="63" t="s">
        <v>242</v>
      </c>
      <c r="J207" s="63" t="s">
        <v>240</v>
      </c>
      <c r="K207" s="61" t="s">
        <v>240</v>
      </c>
      <c r="L207" s="62"/>
      <c r="M207" s="61" t="s">
        <v>242</v>
      </c>
      <c r="N207" s="61" t="s">
        <v>241</v>
      </c>
      <c r="O207" s="61" t="s">
        <v>240</v>
      </c>
      <c r="P207" s="63" t="s">
        <v>240</v>
      </c>
      <c r="Q207" s="61" t="s">
        <v>241</v>
      </c>
      <c r="R207" s="62"/>
      <c r="S207" s="61" t="s">
        <v>241</v>
      </c>
      <c r="T207" s="61" t="s">
        <v>241</v>
      </c>
      <c r="U207" s="61" t="s">
        <v>242</v>
      </c>
      <c r="V207" s="61" t="s">
        <v>242</v>
      </c>
      <c r="W207" s="63" t="s">
        <v>240</v>
      </c>
      <c r="X207" s="62"/>
      <c r="Y207" s="61" t="s">
        <v>242</v>
      </c>
      <c r="Z207" s="58" t="s">
        <v>242</v>
      </c>
      <c r="AA207" s="58" t="s">
        <v>240</v>
      </c>
      <c r="AB207" s="178"/>
      <c r="AC207" s="189"/>
      <c r="AD207" s="49"/>
    </row>
    <row r="208" spans="1:30" ht="14.25" x14ac:dyDescent="0.2">
      <c r="Z208" s="49"/>
      <c r="AC208" s="114"/>
      <c r="AD208" s="49"/>
    </row>
    <row r="209" spans="1:30" ht="14.25" x14ac:dyDescent="0.2">
      <c r="Z209" s="49"/>
      <c r="AC209" s="114"/>
      <c r="AD209" s="49"/>
    </row>
    <row r="210" spans="1:30" ht="14.25" customHeight="1" x14ac:dyDescent="0.2">
      <c r="A210" s="164"/>
      <c r="B210" s="156" t="s">
        <v>0</v>
      </c>
      <c r="C210" s="156"/>
      <c r="D210" s="156"/>
      <c r="E210" s="156"/>
      <c r="F210" s="156"/>
      <c r="G210" s="156" t="s">
        <v>1</v>
      </c>
      <c r="H210" s="156"/>
      <c r="I210" s="156"/>
      <c r="J210" s="156"/>
      <c r="K210" s="156"/>
      <c r="L210" s="156"/>
      <c r="M210" s="156" t="s">
        <v>2</v>
      </c>
      <c r="N210" s="156"/>
      <c r="O210" s="156"/>
      <c r="P210" s="156"/>
      <c r="Q210" s="156"/>
      <c r="R210" s="156"/>
      <c r="S210" s="156" t="s">
        <v>3</v>
      </c>
      <c r="T210" s="156"/>
      <c r="U210" s="156"/>
      <c r="V210" s="156"/>
      <c r="W210" s="156"/>
      <c r="X210" s="156"/>
      <c r="Y210" s="183" t="s">
        <v>246</v>
      </c>
      <c r="Z210" s="49"/>
    </row>
    <row r="211" spans="1:30" ht="14.25" x14ac:dyDescent="0.2">
      <c r="A211" s="157" t="s">
        <v>37</v>
      </c>
      <c r="B211" s="9" t="s">
        <v>9</v>
      </c>
      <c r="C211" s="9" t="s">
        <v>10</v>
      </c>
      <c r="D211" s="9" t="s">
        <v>11</v>
      </c>
      <c r="E211" s="9" t="s">
        <v>12</v>
      </c>
      <c r="F211" s="17" t="s">
        <v>14</v>
      </c>
      <c r="G211" s="9" t="s">
        <v>9</v>
      </c>
      <c r="H211" s="9" t="s">
        <v>10</v>
      </c>
      <c r="I211" s="9" t="s">
        <v>11</v>
      </c>
      <c r="J211" s="9" t="s">
        <v>12</v>
      </c>
      <c r="K211" s="9" t="s">
        <v>13</v>
      </c>
      <c r="L211" s="17" t="s">
        <v>14</v>
      </c>
      <c r="M211" s="115" t="s">
        <v>9</v>
      </c>
      <c r="N211" s="9" t="s">
        <v>10</v>
      </c>
      <c r="O211" s="9" t="s">
        <v>11</v>
      </c>
      <c r="P211" s="9" t="s">
        <v>12</v>
      </c>
      <c r="Q211" s="9" t="s">
        <v>13</v>
      </c>
      <c r="R211" s="17" t="s">
        <v>14</v>
      </c>
      <c r="S211" s="9" t="s">
        <v>9</v>
      </c>
      <c r="T211" s="9" t="s">
        <v>10</v>
      </c>
      <c r="U211" s="9" t="s">
        <v>11</v>
      </c>
      <c r="V211" s="9" t="s">
        <v>12</v>
      </c>
      <c r="W211" s="9" t="s">
        <v>13</v>
      </c>
      <c r="X211" s="17" t="s">
        <v>14</v>
      </c>
      <c r="Y211" s="184"/>
      <c r="Z211" s="49"/>
    </row>
    <row r="212" spans="1:30" ht="18" x14ac:dyDescent="0.25">
      <c r="A212" s="157"/>
      <c r="B212" s="161" t="s">
        <v>243</v>
      </c>
      <c r="C212" s="161"/>
      <c r="D212" s="161"/>
      <c r="E212" s="161"/>
      <c r="F212" s="161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89"/>
      <c r="Z212" s="49"/>
    </row>
    <row r="213" spans="1:30" ht="14.25" x14ac:dyDescent="0.2">
      <c r="A213" s="157"/>
      <c r="B213" s="138">
        <v>100</v>
      </c>
      <c r="C213" s="138">
        <v>100</v>
      </c>
      <c r="D213" s="138">
        <v>100</v>
      </c>
      <c r="E213" s="138">
        <v>100</v>
      </c>
      <c r="F213" s="139">
        <v>100</v>
      </c>
      <c r="G213" s="116">
        <v>88.2</v>
      </c>
      <c r="H213" s="116">
        <v>87.5</v>
      </c>
      <c r="I213" s="116">
        <v>100</v>
      </c>
      <c r="J213" s="116">
        <v>85.7</v>
      </c>
      <c r="K213" s="116">
        <v>84.6</v>
      </c>
      <c r="L213" s="120">
        <f>AVERAGE(G213:K213)</f>
        <v>89.2</v>
      </c>
      <c r="M213" s="116">
        <v>100</v>
      </c>
      <c r="N213" s="116">
        <v>100</v>
      </c>
      <c r="O213" s="116">
        <v>100</v>
      </c>
      <c r="P213" s="116">
        <v>100</v>
      </c>
      <c r="Q213" s="116">
        <v>100</v>
      </c>
      <c r="R213" s="120">
        <f>AVERAGE(M213:Q213)</f>
        <v>100</v>
      </c>
      <c r="S213" s="116">
        <v>100</v>
      </c>
      <c r="T213" s="116">
        <v>100</v>
      </c>
      <c r="U213" s="116">
        <v>100</v>
      </c>
      <c r="V213" s="116">
        <v>100</v>
      </c>
      <c r="W213" s="116">
        <v>100</v>
      </c>
      <c r="X213" s="120">
        <f>AVERAGE(S213:W213)</f>
        <v>100</v>
      </c>
      <c r="Y213" s="205">
        <f>AVERAGE(F213,L213,R213,X213)</f>
        <v>97.3</v>
      </c>
      <c r="Z213" s="49"/>
    </row>
    <row r="214" spans="1:30" ht="14.25" x14ac:dyDescent="0.2">
      <c r="A214" s="19" t="s">
        <v>39</v>
      </c>
      <c r="B214" s="117">
        <f>'2 четверть 2016-2017 '!B49</f>
        <v>84</v>
      </c>
      <c r="C214" s="117">
        <f>'2 четверть 2016-2017 '!C49</f>
        <v>69.5</v>
      </c>
      <c r="D214" s="117">
        <f>'2 четверть 2016-2017 '!D49</f>
        <v>84</v>
      </c>
      <c r="E214" s="117">
        <f>'2 четверть 2016-2017 '!E49</f>
        <v>60.8</v>
      </c>
      <c r="F214" s="120">
        <f>'2 четверть 2016-2017 '!F49</f>
        <v>74.575000000000003</v>
      </c>
      <c r="G214" s="117">
        <f>'2 четверть 2016-2017 '!G49</f>
        <v>69</v>
      </c>
      <c r="H214" s="117">
        <f>'2 четверть 2016-2017 '!H49</f>
        <v>70</v>
      </c>
      <c r="I214" s="117">
        <f>'2 четверть 2016-2017 '!I49</f>
        <v>65.400000000000006</v>
      </c>
      <c r="J214" s="117">
        <f>'2 четверть 2016-2017 '!J49</f>
        <v>92.3</v>
      </c>
      <c r="K214" s="117">
        <f>'2 четверть 2016-2017 '!K49</f>
        <v>72</v>
      </c>
      <c r="L214" s="120">
        <f>'2 четверть 2016-2017 '!L49</f>
        <v>73.739999999999995</v>
      </c>
      <c r="M214" s="117">
        <f>'2 четверть 2016-2017 '!M49</f>
        <v>100</v>
      </c>
      <c r="N214" s="117">
        <f>'2 четверть 2016-2017 '!N49</f>
        <v>96.9</v>
      </c>
      <c r="O214" s="117">
        <f>'2 четверть 2016-2017 '!O49</f>
        <v>92.85</v>
      </c>
      <c r="P214" s="117">
        <f>'2 четверть 2016-2017 '!P49</f>
        <v>91.5</v>
      </c>
      <c r="Q214" s="117">
        <f>'2 четверть 2016-2017 '!Q49</f>
        <v>100</v>
      </c>
      <c r="R214" s="120">
        <f>'2 четверть 2016-2017 '!R49</f>
        <v>96.25</v>
      </c>
      <c r="S214" s="117">
        <f>'2 четверть 2016-2017 '!S49</f>
        <v>100</v>
      </c>
      <c r="T214" s="117">
        <f>'2 четверть 2016-2017 '!T49</f>
        <v>88</v>
      </c>
      <c r="U214" s="117">
        <f>'2 четверть 2016-2017 '!U49</f>
        <v>90</v>
      </c>
      <c r="V214" s="117">
        <f>'2 четверть 2016-2017 '!V49</f>
        <v>55.5</v>
      </c>
      <c r="W214" s="117">
        <f>'2 четверть 2016-2017 '!W49</f>
        <v>79</v>
      </c>
      <c r="X214" s="120">
        <f>'2 четверть 2016-2017 '!X49</f>
        <v>82.5</v>
      </c>
      <c r="Y214" s="205">
        <f>AVERAGE(F214,L214,R214,X214)</f>
        <v>81.766249999999999</v>
      </c>
      <c r="Z214" s="49"/>
    </row>
    <row r="215" spans="1:30" ht="14.25" x14ac:dyDescent="0.2">
      <c r="A215" s="20" t="s">
        <v>40</v>
      </c>
      <c r="B215" s="118"/>
      <c r="C215" s="118"/>
      <c r="D215" s="118"/>
      <c r="E215" s="118"/>
      <c r="F215" s="121"/>
      <c r="G215" s="118"/>
      <c r="H215" s="118"/>
      <c r="I215" s="118"/>
      <c r="J215" s="118"/>
      <c r="K215" s="118"/>
      <c r="L215" s="121"/>
      <c r="M215" s="118"/>
      <c r="N215" s="118"/>
      <c r="O215" s="118"/>
      <c r="P215" s="118"/>
      <c r="Q215" s="118"/>
      <c r="R215" s="121"/>
      <c r="S215" s="118"/>
      <c r="T215" s="118"/>
      <c r="U215" s="118"/>
      <c r="V215" s="118"/>
      <c r="W215" s="118"/>
      <c r="X215" s="121"/>
      <c r="Y215" s="189"/>
      <c r="Z215" s="49"/>
    </row>
    <row r="216" spans="1:30" ht="14.25" x14ac:dyDescent="0.2">
      <c r="A216" s="20" t="s">
        <v>41</v>
      </c>
      <c r="B216" s="118"/>
      <c r="C216" s="118"/>
      <c r="D216" s="118"/>
      <c r="E216" s="118"/>
      <c r="F216" s="121"/>
      <c r="G216" s="118"/>
      <c r="H216" s="118"/>
      <c r="I216" s="118"/>
      <c r="J216" s="118"/>
      <c r="K216" s="118"/>
      <c r="L216" s="121"/>
      <c r="M216" s="118"/>
      <c r="N216" s="118"/>
      <c r="O216" s="118"/>
      <c r="P216" s="118"/>
      <c r="Q216" s="118"/>
      <c r="R216" s="121"/>
      <c r="S216" s="118"/>
      <c r="T216" s="118"/>
      <c r="U216" s="118"/>
      <c r="V216" s="118"/>
      <c r="W216" s="118"/>
      <c r="X216" s="121"/>
      <c r="Y216" s="189"/>
      <c r="Z216" s="49"/>
    </row>
    <row r="217" spans="1:30" ht="14.25" x14ac:dyDescent="0.2">
      <c r="A217" s="20" t="s">
        <v>42</v>
      </c>
      <c r="B217" s="118"/>
      <c r="C217" s="118"/>
      <c r="D217" s="118"/>
      <c r="E217" s="118"/>
      <c r="F217" s="121"/>
      <c r="G217" s="118"/>
      <c r="H217" s="118"/>
      <c r="I217" s="118"/>
      <c r="J217" s="118"/>
      <c r="K217" s="118"/>
      <c r="L217" s="121"/>
      <c r="M217" s="118"/>
      <c r="N217" s="118"/>
      <c r="O217" s="118"/>
      <c r="P217" s="118"/>
      <c r="Q217" s="118"/>
      <c r="R217" s="121"/>
      <c r="S217" s="118"/>
      <c r="T217" s="118"/>
      <c r="U217" s="118"/>
      <c r="V217" s="118"/>
      <c r="W217" s="118"/>
      <c r="X217" s="121"/>
      <c r="Y217" s="189"/>
      <c r="Z217" s="49"/>
    </row>
    <row r="218" spans="1:30" ht="14.25" x14ac:dyDescent="0.2">
      <c r="A218" s="20" t="s">
        <v>43</v>
      </c>
      <c r="B218" s="118"/>
      <c r="C218" s="118"/>
      <c r="D218" s="118"/>
      <c r="E218" s="118"/>
      <c r="F218" s="121"/>
      <c r="G218" s="118"/>
      <c r="H218" s="118"/>
      <c r="I218" s="118"/>
      <c r="J218" s="118"/>
      <c r="K218" s="118"/>
      <c r="L218" s="121"/>
      <c r="M218" s="118"/>
      <c r="N218" s="118"/>
      <c r="O218" s="118"/>
      <c r="P218" s="118"/>
      <c r="Q218" s="118"/>
      <c r="R218" s="121"/>
      <c r="S218" s="118"/>
      <c r="T218" s="118"/>
      <c r="U218" s="118"/>
      <c r="V218" s="118"/>
      <c r="W218" s="118"/>
      <c r="X218" s="121"/>
      <c r="Y218" s="189"/>
      <c r="Z218" s="49"/>
    </row>
    <row r="219" spans="1:30" ht="14.25" x14ac:dyDescent="0.2">
      <c r="A219" s="129" t="s">
        <v>44</v>
      </c>
      <c r="B219" s="134">
        <f t="shared" ref="B219:X219" si="19">B214-B213</f>
        <v>-16</v>
      </c>
      <c r="C219" s="134">
        <f t="shared" si="19"/>
        <v>-30.5</v>
      </c>
      <c r="D219" s="133">
        <f t="shared" si="19"/>
        <v>-16</v>
      </c>
      <c r="E219" s="133">
        <f t="shared" si="19"/>
        <v>-39.200000000000003</v>
      </c>
      <c r="F219" s="131">
        <f t="shared" si="19"/>
        <v>-25.424999999999997</v>
      </c>
      <c r="G219" s="133">
        <f t="shared" si="19"/>
        <v>-19.200000000000003</v>
      </c>
      <c r="H219" s="133">
        <f t="shared" si="19"/>
        <v>-17.5</v>
      </c>
      <c r="I219" s="134">
        <f t="shared" si="19"/>
        <v>-34.599999999999994</v>
      </c>
      <c r="J219" s="133">
        <f t="shared" si="19"/>
        <v>6.5999999999999943</v>
      </c>
      <c r="K219" s="133">
        <f t="shared" si="19"/>
        <v>-12.599999999999994</v>
      </c>
      <c r="L219" s="131">
        <f t="shared" si="19"/>
        <v>-15.460000000000008</v>
      </c>
      <c r="M219" s="133">
        <f t="shared" si="19"/>
        <v>0</v>
      </c>
      <c r="N219" s="133">
        <f t="shared" si="19"/>
        <v>-3.0999999999999943</v>
      </c>
      <c r="O219" s="133">
        <f t="shared" si="19"/>
        <v>-7.1500000000000057</v>
      </c>
      <c r="P219" s="133">
        <f t="shared" si="19"/>
        <v>-8.5</v>
      </c>
      <c r="Q219" s="133">
        <f t="shared" si="19"/>
        <v>0</v>
      </c>
      <c r="R219" s="131">
        <f t="shared" si="19"/>
        <v>-3.75</v>
      </c>
      <c r="S219" s="133">
        <f t="shared" si="19"/>
        <v>0</v>
      </c>
      <c r="T219" s="133">
        <f t="shared" si="19"/>
        <v>-12</v>
      </c>
      <c r="U219" s="134">
        <f t="shared" si="19"/>
        <v>-10</v>
      </c>
      <c r="V219" s="133">
        <f t="shared" si="19"/>
        <v>-44.5</v>
      </c>
      <c r="W219" s="133">
        <f t="shared" si="19"/>
        <v>-21</v>
      </c>
      <c r="X219" s="131">
        <f t="shared" si="19"/>
        <v>-17.5</v>
      </c>
      <c r="Y219" s="205">
        <f>Y214-Y213</f>
        <v>-15.533749999999998</v>
      </c>
      <c r="Z219" s="49"/>
    </row>
    <row r="220" spans="1:30" ht="161.25" x14ac:dyDescent="0.2">
      <c r="A220" s="23" t="s">
        <v>45</v>
      </c>
      <c r="B220" s="109" t="s">
        <v>244</v>
      </c>
      <c r="C220" s="109" t="s">
        <v>244</v>
      </c>
      <c r="D220" s="119" t="s">
        <v>244</v>
      </c>
      <c r="E220" s="119" t="s">
        <v>244</v>
      </c>
      <c r="F220" s="59" t="e">
        <f t="shared" ref="F220" si="20">AVERAGE(B220:E220)</f>
        <v>#DIV/0!</v>
      </c>
      <c r="G220" s="119" t="s">
        <v>244</v>
      </c>
      <c r="H220" s="119" t="s">
        <v>244</v>
      </c>
      <c r="I220" s="110">
        <f>Бухарина!D184</f>
        <v>0</v>
      </c>
      <c r="J220" s="119" t="s">
        <v>244</v>
      </c>
      <c r="K220" s="119" t="s">
        <v>244</v>
      </c>
      <c r="L220" s="62">
        <f t="shared" ref="L220" si="21">AVERAGE(G220:K220)</f>
        <v>0</v>
      </c>
      <c r="M220" s="63" t="s">
        <v>245</v>
      </c>
      <c r="N220" s="63" t="s">
        <v>245</v>
      </c>
      <c r="O220" s="63" t="s">
        <v>245</v>
      </c>
      <c r="P220" s="123" t="s">
        <v>244</v>
      </c>
      <c r="Q220" s="63" t="s">
        <v>245</v>
      </c>
      <c r="R220" s="62"/>
      <c r="S220" s="63" t="s">
        <v>245</v>
      </c>
      <c r="T220" s="63" t="s">
        <v>245</v>
      </c>
      <c r="U220" s="110" t="s">
        <v>245</v>
      </c>
      <c r="V220" s="63" t="s">
        <v>245</v>
      </c>
      <c r="W220" s="63" t="s">
        <v>245</v>
      </c>
      <c r="X220" s="62"/>
      <c r="Y220" s="189"/>
      <c r="Z220" s="49"/>
    </row>
    <row r="221" spans="1:30" x14ac:dyDescent="0.15">
      <c r="Z221" s="49"/>
    </row>
    <row r="222" spans="1:30" x14ac:dyDescent="0.15">
      <c r="Z222" s="49"/>
    </row>
    <row r="223" spans="1:30" x14ac:dyDescent="0.15">
      <c r="Z223" s="49"/>
    </row>
    <row r="224" spans="1:30" x14ac:dyDescent="0.15">
      <c r="Z224" s="49"/>
    </row>
    <row r="225" spans="26:26" x14ac:dyDescent="0.15">
      <c r="Z225" s="49"/>
    </row>
  </sheetData>
  <pageMargins left="0.7" right="0.7" top="0.75" bottom="0.75" header="0.51180555555555496" footer="0.51180555555555496"/>
  <pageSetup paperSize="9" firstPageNumber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Z21"/>
  <sheetViews>
    <sheetView topLeftCell="A3" zoomScaleNormal="100" zoomScalePageLayoutView="60" workbookViewId="0">
      <selection activeCell="P9" sqref="P9"/>
    </sheetView>
  </sheetViews>
  <sheetFormatPr defaultRowHeight="18.75" x14ac:dyDescent="0.3"/>
  <cols>
    <col min="1" max="1" width="17.25" style="29" customWidth="1"/>
    <col min="2" max="2" width="6.375" style="29"/>
    <col min="3" max="3" width="5.75" style="29" customWidth="1"/>
    <col min="4" max="4" width="4.875" style="29" customWidth="1"/>
    <col min="5" max="6" width="3.625" style="29" customWidth="1"/>
    <col min="7" max="1014" width="9.25" style="29"/>
  </cols>
  <sheetData>
    <row r="2" spans="1:24" ht="25.5" customHeight="1" thickBot="1" x14ac:dyDescent="0.35">
      <c r="A2" s="28" t="s">
        <v>52</v>
      </c>
      <c r="B2" s="28"/>
      <c r="C2" s="28"/>
      <c r="D2" s="28"/>
      <c r="E2" s="28"/>
      <c r="F2" s="28"/>
    </row>
    <row r="3" spans="1:24" ht="27.75" customHeight="1" thickTop="1" thickBot="1" x14ac:dyDescent="0.35">
      <c r="A3" s="510" t="s">
        <v>53</v>
      </c>
      <c r="B3" s="511" t="s">
        <v>54</v>
      </c>
      <c r="C3" s="518" t="s">
        <v>261</v>
      </c>
      <c r="D3" s="509" t="s">
        <v>277</v>
      </c>
      <c r="E3" s="509"/>
      <c r="F3" s="509"/>
      <c r="H3" s="530" t="s">
        <v>53</v>
      </c>
      <c r="I3" s="507" t="s">
        <v>54</v>
      </c>
      <c r="J3" s="501" t="s">
        <v>55</v>
      </c>
      <c r="K3" s="501"/>
      <c r="L3" s="501"/>
      <c r="M3" s="501" t="s">
        <v>56</v>
      </c>
      <c r="N3" s="501"/>
      <c r="O3" s="501"/>
      <c r="P3" s="501" t="s">
        <v>57</v>
      </c>
      <c r="Q3" s="501"/>
      <c r="R3" s="501"/>
      <c r="S3" s="501" t="s">
        <v>58</v>
      </c>
      <c r="T3" s="501"/>
      <c r="U3" s="501"/>
      <c r="V3" s="501" t="s">
        <v>59</v>
      </c>
      <c r="W3" s="501"/>
      <c r="X3" s="501"/>
    </row>
    <row r="4" spans="1:24" ht="15" customHeight="1" thickTop="1" thickBot="1" x14ac:dyDescent="0.35">
      <c r="A4" s="510"/>
      <c r="B4" s="511"/>
      <c r="C4" s="519"/>
      <c r="D4" s="509">
        <v>5</v>
      </c>
      <c r="E4" s="509">
        <v>4</v>
      </c>
      <c r="F4" s="509">
        <v>3</v>
      </c>
      <c r="H4" s="530"/>
      <c r="I4" s="507"/>
      <c r="J4" s="502" t="s">
        <v>60</v>
      </c>
      <c r="K4" s="503" t="s">
        <v>61</v>
      </c>
      <c r="L4" s="502" t="s">
        <v>62</v>
      </c>
      <c r="M4" s="504" t="s">
        <v>60</v>
      </c>
      <c r="N4" s="504" t="s">
        <v>61</v>
      </c>
      <c r="O4" s="505" t="s">
        <v>62</v>
      </c>
      <c r="P4" s="504" t="s">
        <v>60</v>
      </c>
      <c r="Q4" s="504" t="s">
        <v>61</v>
      </c>
      <c r="R4" s="505" t="s">
        <v>62</v>
      </c>
      <c r="S4" s="497" t="s">
        <v>60</v>
      </c>
      <c r="T4" s="497" t="s">
        <v>61</v>
      </c>
      <c r="U4" s="497" t="s">
        <v>62</v>
      </c>
      <c r="V4" s="497" t="s">
        <v>60</v>
      </c>
      <c r="W4" s="497" t="s">
        <v>61</v>
      </c>
      <c r="X4" s="497" t="s">
        <v>62</v>
      </c>
    </row>
    <row r="5" spans="1:24" ht="14.25" customHeight="1" thickTop="1" thickBot="1" x14ac:dyDescent="0.35">
      <c r="A5" s="510"/>
      <c r="B5" s="511"/>
      <c r="C5" s="519"/>
      <c r="D5" s="509"/>
      <c r="E5" s="509"/>
      <c r="F5" s="509"/>
      <c r="H5" s="530"/>
      <c r="I5" s="507"/>
      <c r="J5" s="502"/>
      <c r="K5" s="503"/>
      <c r="L5" s="502"/>
      <c r="M5" s="504"/>
      <c r="N5" s="504"/>
      <c r="O5" s="505"/>
      <c r="P5" s="504"/>
      <c r="Q5" s="504"/>
      <c r="R5" s="505"/>
      <c r="S5" s="497"/>
      <c r="T5" s="497"/>
      <c r="U5" s="497"/>
      <c r="V5" s="497"/>
      <c r="W5" s="497"/>
      <c r="X5" s="497"/>
    </row>
    <row r="6" spans="1:24" ht="12.75" hidden="1" customHeight="1" x14ac:dyDescent="0.3">
      <c r="A6" s="510"/>
      <c r="B6" s="511"/>
      <c r="C6" s="519"/>
      <c r="D6" s="509"/>
      <c r="E6" s="509"/>
      <c r="F6" s="509"/>
      <c r="H6" s="530"/>
      <c r="I6" s="507"/>
      <c r="J6" s="502"/>
      <c r="K6" s="503"/>
      <c r="L6" s="502"/>
      <c r="M6" s="504"/>
      <c r="N6" s="504"/>
      <c r="O6" s="505"/>
      <c r="P6" s="504"/>
      <c r="Q6" s="504"/>
      <c r="R6" s="505"/>
      <c r="S6" s="497"/>
      <c r="T6" s="497"/>
      <c r="U6" s="497"/>
      <c r="V6" s="497"/>
      <c r="W6" s="497"/>
      <c r="X6" s="497"/>
    </row>
    <row r="7" spans="1:24" ht="12.75" hidden="1" customHeight="1" x14ac:dyDescent="0.3">
      <c r="A7" s="510"/>
      <c r="B7" s="511"/>
      <c r="C7" s="519"/>
      <c r="D7" s="509"/>
      <c r="E7" s="509"/>
      <c r="F7" s="509"/>
      <c r="H7" s="530"/>
      <c r="I7" s="507"/>
      <c r="J7" s="502"/>
      <c r="K7" s="503"/>
      <c r="L7" s="502"/>
      <c r="M7" s="504"/>
      <c r="N7" s="504"/>
      <c r="O7" s="505"/>
      <c r="P7" s="504"/>
      <c r="Q7" s="504"/>
      <c r="R7" s="505"/>
      <c r="S7" s="497"/>
      <c r="T7" s="497"/>
      <c r="U7" s="497"/>
      <c r="V7" s="497"/>
      <c r="W7" s="497"/>
      <c r="X7" s="497"/>
    </row>
    <row r="8" spans="1:24" ht="83.25" customHeight="1" thickTop="1" thickBot="1" x14ac:dyDescent="0.35">
      <c r="A8" s="510"/>
      <c r="B8" s="511"/>
      <c r="C8" s="520"/>
      <c r="D8" s="509"/>
      <c r="E8" s="509"/>
      <c r="F8" s="509"/>
      <c r="H8" s="530"/>
      <c r="I8" s="507"/>
      <c r="J8" s="502"/>
      <c r="K8" s="503"/>
      <c r="L8" s="502"/>
      <c r="M8" s="504"/>
      <c r="N8" s="504"/>
      <c r="O8" s="505"/>
      <c r="P8" s="504"/>
      <c r="Q8" s="504"/>
      <c r="R8" s="505"/>
      <c r="S8" s="497"/>
      <c r="T8" s="497"/>
      <c r="U8" s="497"/>
      <c r="V8" s="497"/>
      <c r="W8" s="497"/>
      <c r="X8" s="497"/>
    </row>
    <row r="9" spans="1:24" ht="15" customHeight="1" thickTop="1" thickBot="1" x14ac:dyDescent="0.35">
      <c r="A9" s="537" t="s">
        <v>18</v>
      </c>
      <c r="B9" s="300" t="s">
        <v>95</v>
      </c>
      <c r="C9" s="300">
        <v>18</v>
      </c>
      <c r="D9" s="301">
        <v>1</v>
      </c>
      <c r="E9" s="301">
        <v>8</v>
      </c>
      <c r="F9" s="308">
        <v>9</v>
      </c>
      <c r="H9" s="533" t="s">
        <v>18</v>
      </c>
      <c r="I9" s="30" t="s">
        <v>95</v>
      </c>
      <c r="J9" s="31">
        <v>47</v>
      </c>
      <c r="K9" s="31">
        <v>100</v>
      </c>
      <c r="L9" s="45">
        <v>3.6</v>
      </c>
      <c r="M9" s="31">
        <v>50</v>
      </c>
      <c r="N9" s="31">
        <v>100</v>
      </c>
      <c r="O9" s="45">
        <v>3.6</v>
      </c>
      <c r="P9" s="45">
        <f>((D9+E9)/C9)*100</f>
        <v>50</v>
      </c>
      <c r="Q9" s="31">
        <f>((D9+E9+F9)/C9)*100</f>
        <v>100</v>
      </c>
      <c r="R9" s="447">
        <f>((D9*5)+(E9*4)+(F9*3))/18</f>
        <v>3.5555555555555554</v>
      </c>
      <c r="S9" s="31"/>
      <c r="T9" s="31"/>
      <c r="U9" s="31"/>
      <c r="V9" s="31"/>
      <c r="W9" s="31"/>
      <c r="X9" s="31"/>
    </row>
    <row r="10" spans="1:24" ht="14.25" customHeight="1" thickTop="1" thickBot="1" x14ac:dyDescent="0.35">
      <c r="A10" s="537"/>
      <c r="B10" s="300" t="s">
        <v>140</v>
      </c>
      <c r="C10" s="300">
        <v>21</v>
      </c>
      <c r="D10" s="301">
        <v>1</v>
      </c>
      <c r="E10" s="301">
        <v>8</v>
      </c>
      <c r="F10" s="301">
        <v>12</v>
      </c>
      <c r="H10" s="533"/>
      <c r="I10" s="32" t="s">
        <v>140</v>
      </c>
      <c r="J10" s="31">
        <v>22.7</v>
      </c>
      <c r="K10" s="31">
        <v>100</v>
      </c>
      <c r="L10" s="31">
        <v>3.2</v>
      </c>
      <c r="M10" s="31">
        <v>40</v>
      </c>
      <c r="N10" s="31">
        <v>100</v>
      </c>
      <c r="O10" s="31">
        <v>3.4</v>
      </c>
      <c r="P10" s="45">
        <f t="shared" ref="P10:P16" si="0">((D10+E10)/C10)*100</f>
        <v>42.857142857142854</v>
      </c>
      <c r="Q10" s="31">
        <f t="shared" ref="Q10:Q16" si="1">((D10+E10+F10)/C10)*100</f>
        <v>100</v>
      </c>
      <c r="R10" s="447">
        <f>((D10*5)+(E10*4)+(F10*3))/21</f>
        <v>3.4761904761904763</v>
      </c>
      <c r="S10" s="31"/>
      <c r="T10" s="31"/>
      <c r="U10" s="31"/>
      <c r="V10" s="31"/>
      <c r="W10" s="31"/>
      <c r="X10" s="31"/>
    </row>
    <row r="11" spans="1:24" ht="14.25" customHeight="1" thickTop="1" thickBot="1" x14ac:dyDescent="0.35">
      <c r="A11" s="537"/>
      <c r="B11" s="300" t="s">
        <v>93</v>
      </c>
      <c r="C11" s="300"/>
      <c r="D11" s="301"/>
      <c r="E11" s="301"/>
      <c r="F11" s="301"/>
      <c r="H11" s="533"/>
      <c r="I11" s="32" t="s">
        <v>93</v>
      </c>
      <c r="J11" s="31"/>
      <c r="K11" s="31"/>
      <c r="L11" s="31"/>
      <c r="M11" s="31">
        <v>63</v>
      </c>
      <c r="N11" s="31">
        <v>100</v>
      </c>
      <c r="O11" s="31">
        <v>3.6</v>
      </c>
      <c r="P11" s="45" t="e">
        <f t="shared" si="0"/>
        <v>#DIV/0!</v>
      </c>
      <c r="Q11" s="31" t="e">
        <f t="shared" si="1"/>
        <v>#DIV/0!</v>
      </c>
      <c r="R11" s="447">
        <f t="shared" ref="R11:R16" si="2">((D11*5)+(E11*4)+(F11*3))/25</f>
        <v>0</v>
      </c>
      <c r="S11" s="31"/>
      <c r="T11" s="31"/>
      <c r="U11" s="31"/>
      <c r="V11" s="31"/>
      <c r="W11" s="31"/>
      <c r="X11" s="31"/>
    </row>
    <row r="12" spans="1:24" ht="16.5" customHeight="1" thickTop="1" thickBot="1" x14ac:dyDescent="0.35">
      <c r="A12" s="537"/>
      <c r="B12" s="300" t="s">
        <v>67</v>
      </c>
      <c r="C12" s="300"/>
      <c r="D12" s="301"/>
      <c r="E12" s="301"/>
      <c r="F12" s="301"/>
      <c r="H12" s="533"/>
      <c r="I12" s="32" t="s">
        <v>67</v>
      </c>
      <c r="J12" s="31"/>
      <c r="K12" s="31"/>
      <c r="L12" s="31"/>
      <c r="M12" s="31">
        <v>33</v>
      </c>
      <c r="N12" s="31">
        <v>100</v>
      </c>
      <c r="O12" s="31">
        <v>3.4</v>
      </c>
      <c r="P12" s="45" t="e">
        <f t="shared" si="0"/>
        <v>#DIV/0!</v>
      </c>
      <c r="Q12" s="31" t="e">
        <f t="shared" si="1"/>
        <v>#DIV/0!</v>
      </c>
      <c r="R12" s="447">
        <f t="shared" si="2"/>
        <v>0</v>
      </c>
      <c r="S12" s="31"/>
      <c r="T12" s="31"/>
      <c r="U12" s="31"/>
      <c r="V12" s="31"/>
      <c r="W12" s="31"/>
      <c r="X12" s="31"/>
    </row>
    <row r="13" spans="1:24" ht="15" customHeight="1" thickTop="1" thickBot="1" x14ac:dyDescent="0.35">
      <c r="A13" s="174" t="s">
        <v>155</v>
      </c>
      <c r="B13" s="303" t="s">
        <v>95</v>
      </c>
      <c r="C13" s="303">
        <v>18</v>
      </c>
      <c r="D13" s="301">
        <v>2</v>
      </c>
      <c r="E13" s="301">
        <v>6</v>
      </c>
      <c r="F13" s="301">
        <v>10</v>
      </c>
      <c r="H13" s="168" t="s">
        <v>155</v>
      </c>
      <c r="I13" s="34" t="s">
        <v>95</v>
      </c>
      <c r="J13" s="31">
        <v>68</v>
      </c>
      <c r="K13" s="31">
        <v>100</v>
      </c>
      <c r="L13" s="31">
        <v>3.8</v>
      </c>
      <c r="M13" s="31">
        <v>72</v>
      </c>
      <c r="N13" s="31">
        <v>100</v>
      </c>
      <c r="O13" s="31">
        <v>4</v>
      </c>
      <c r="P13" s="45">
        <f t="shared" si="0"/>
        <v>44.444444444444443</v>
      </c>
      <c r="Q13" s="31">
        <f t="shared" si="1"/>
        <v>100</v>
      </c>
      <c r="R13" s="447">
        <f>((D13*5)+(E13*4)+(F13*3))/18</f>
        <v>3.5555555555555554</v>
      </c>
      <c r="S13" s="31"/>
      <c r="T13" s="31"/>
      <c r="U13" s="31"/>
      <c r="V13" s="31"/>
      <c r="W13" s="31"/>
      <c r="X13" s="31"/>
    </row>
    <row r="14" spans="1:24" ht="27" customHeight="1" thickTop="1" thickBot="1" x14ac:dyDescent="0.35">
      <c r="A14" s="174" t="s">
        <v>137</v>
      </c>
      <c r="B14" s="303" t="s">
        <v>140</v>
      </c>
      <c r="C14" s="303">
        <v>21</v>
      </c>
      <c r="D14" s="301">
        <v>2</v>
      </c>
      <c r="E14" s="301">
        <v>9</v>
      </c>
      <c r="F14" s="301">
        <v>10</v>
      </c>
      <c r="H14" s="168" t="s">
        <v>137</v>
      </c>
      <c r="I14" s="38" t="s">
        <v>140</v>
      </c>
      <c r="J14" s="31">
        <v>59</v>
      </c>
      <c r="K14" s="31">
        <v>100</v>
      </c>
      <c r="L14" s="31">
        <v>3.7</v>
      </c>
      <c r="M14" s="31">
        <v>59</v>
      </c>
      <c r="N14" s="31">
        <v>100</v>
      </c>
      <c r="O14" s="31">
        <v>3.7</v>
      </c>
      <c r="P14" s="45">
        <f t="shared" si="0"/>
        <v>52.380952380952387</v>
      </c>
      <c r="Q14" s="31">
        <f t="shared" si="1"/>
        <v>100</v>
      </c>
      <c r="R14" s="447">
        <f>((D14*5)+(E14*4)+(F14*3))/21</f>
        <v>3.6190476190476191</v>
      </c>
      <c r="S14" s="31"/>
      <c r="T14" s="31"/>
      <c r="U14" s="31"/>
      <c r="V14" s="31"/>
      <c r="W14" s="31"/>
      <c r="X14" s="31"/>
    </row>
    <row r="15" spans="1:24" ht="18.75" customHeight="1" thickTop="1" thickBot="1" x14ac:dyDescent="0.35">
      <c r="A15" s="309" t="s">
        <v>157</v>
      </c>
      <c r="B15" s="303" t="s">
        <v>67</v>
      </c>
      <c r="C15" s="303"/>
      <c r="D15" s="301"/>
      <c r="E15" s="301"/>
      <c r="F15" s="301"/>
      <c r="H15" s="82" t="s">
        <v>157</v>
      </c>
      <c r="I15" s="38" t="s">
        <v>67</v>
      </c>
      <c r="J15" s="31"/>
      <c r="K15" s="31"/>
      <c r="L15" s="31"/>
      <c r="M15" s="31">
        <v>45</v>
      </c>
      <c r="N15" s="31">
        <v>100</v>
      </c>
      <c r="O15" s="31">
        <v>3.6</v>
      </c>
      <c r="P15" s="45" t="e">
        <f t="shared" si="0"/>
        <v>#DIV/0!</v>
      </c>
      <c r="Q15" s="31" t="e">
        <f t="shared" si="1"/>
        <v>#DIV/0!</v>
      </c>
      <c r="R15" s="447">
        <f t="shared" si="2"/>
        <v>0</v>
      </c>
      <c r="S15" s="31"/>
      <c r="T15" s="31"/>
      <c r="U15" s="31"/>
      <c r="V15" s="31"/>
      <c r="W15" s="31"/>
      <c r="X15" s="31"/>
    </row>
    <row r="16" spans="1:24" ht="28.5" customHeight="1" thickTop="1" thickBot="1" x14ac:dyDescent="0.35">
      <c r="A16" s="302" t="s">
        <v>156</v>
      </c>
      <c r="B16" s="303" t="s">
        <v>93</v>
      </c>
      <c r="C16" s="303"/>
      <c r="D16" s="301"/>
      <c r="E16" s="301"/>
      <c r="F16" s="301"/>
      <c r="H16" s="94" t="s">
        <v>156</v>
      </c>
      <c r="I16" s="38" t="s">
        <v>93</v>
      </c>
      <c r="J16" s="31"/>
      <c r="K16" s="31"/>
      <c r="L16" s="31"/>
      <c r="M16" s="31">
        <v>75</v>
      </c>
      <c r="N16" s="31">
        <v>100</v>
      </c>
      <c r="O16" s="31">
        <v>3.7</v>
      </c>
      <c r="P16" s="45" t="e">
        <f t="shared" si="0"/>
        <v>#DIV/0!</v>
      </c>
      <c r="Q16" s="31" t="e">
        <f t="shared" si="1"/>
        <v>#DIV/0!</v>
      </c>
      <c r="R16" s="447">
        <f t="shared" si="2"/>
        <v>0</v>
      </c>
      <c r="S16" s="31"/>
      <c r="T16" s="31"/>
      <c r="U16" s="31"/>
      <c r="V16" s="31"/>
      <c r="W16" s="31"/>
      <c r="X16" s="31"/>
    </row>
    <row r="17" spans="7:7" ht="19.5" thickTop="1" x14ac:dyDescent="0.3"/>
    <row r="19" spans="7:7" ht="13.5" customHeight="1" thickBot="1" x14ac:dyDescent="0.35"/>
    <row r="20" spans="7:7" ht="20.25" thickTop="1" thickBot="1" x14ac:dyDescent="0.35">
      <c r="G20" s="45"/>
    </row>
    <row r="21" spans="7:7" ht="19.5" thickTop="1" x14ac:dyDescent="0.3"/>
  </sheetData>
  <mergeCells count="31">
    <mergeCell ref="A9:A12"/>
    <mergeCell ref="D4:D8"/>
    <mergeCell ref="E4:E8"/>
    <mergeCell ref="F4:F8"/>
    <mergeCell ref="A3:A8"/>
    <mergeCell ref="B3:B8"/>
    <mergeCell ref="D3:F3"/>
    <mergeCell ref="C3:C8"/>
    <mergeCell ref="V4:V8"/>
    <mergeCell ref="W4:W8"/>
    <mergeCell ref="H3:H8"/>
    <mergeCell ref="I3:I8"/>
    <mergeCell ref="J3:L3"/>
    <mergeCell ref="M3:O3"/>
    <mergeCell ref="P3:R3"/>
    <mergeCell ref="X4:X8"/>
    <mergeCell ref="H9:H12"/>
    <mergeCell ref="S3:U3"/>
    <mergeCell ref="V3:X3"/>
    <mergeCell ref="J4:J8"/>
    <mergeCell ref="K4:K8"/>
    <mergeCell ref="L4:L8"/>
    <mergeCell ref="M4:M8"/>
    <mergeCell ref="N4:N8"/>
    <mergeCell ref="O4:O8"/>
    <mergeCell ref="P4:P8"/>
    <mergeCell ref="Q4:Q8"/>
    <mergeCell ref="R4:R8"/>
    <mergeCell ref="S4:S8"/>
    <mergeCell ref="T4:T8"/>
    <mergeCell ref="U4:U8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Z20"/>
  <sheetViews>
    <sheetView topLeftCell="A3" zoomScaleNormal="100" zoomScalePageLayoutView="60" workbookViewId="0">
      <selection activeCell="O20" sqref="O20"/>
    </sheetView>
  </sheetViews>
  <sheetFormatPr defaultRowHeight="18.75" x14ac:dyDescent="0.3"/>
  <cols>
    <col min="1" max="1" width="17.25" style="29" customWidth="1"/>
    <col min="2" max="2" width="6.375" style="29" customWidth="1"/>
    <col min="3" max="3" width="4.625" style="29" customWidth="1"/>
    <col min="4" max="4" width="4" style="29" customWidth="1"/>
    <col min="5" max="6" width="3.625" style="29" customWidth="1"/>
    <col min="7" max="1014" width="9" style="29"/>
  </cols>
  <sheetData>
    <row r="2" spans="1:24" ht="25.5" customHeight="1" thickBot="1" x14ac:dyDescent="0.35">
      <c r="A2" s="28" t="s">
        <v>52</v>
      </c>
      <c r="B2" s="28"/>
      <c r="C2" s="28"/>
      <c r="D2" s="28"/>
      <c r="E2" s="28"/>
      <c r="F2" s="28"/>
    </row>
    <row r="3" spans="1:24" ht="27.75" customHeight="1" thickTop="1" thickBot="1" x14ac:dyDescent="0.35">
      <c r="A3" s="510" t="s">
        <v>53</v>
      </c>
      <c r="B3" s="511" t="s">
        <v>54</v>
      </c>
      <c r="C3" s="518" t="s">
        <v>261</v>
      </c>
      <c r="D3" s="509" t="s">
        <v>277</v>
      </c>
      <c r="E3" s="509"/>
      <c r="F3" s="509"/>
      <c r="H3" s="530" t="s">
        <v>53</v>
      </c>
      <c r="I3" s="507" t="s">
        <v>54</v>
      </c>
      <c r="J3" s="501" t="s">
        <v>55</v>
      </c>
      <c r="K3" s="501"/>
      <c r="L3" s="501"/>
      <c r="M3" s="501" t="s">
        <v>56</v>
      </c>
      <c r="N3" s="501"/>
      <c r="O3" s="501"/>
      <c r="P3" s="501" t="s">
        <v>57</v>
      </c>
      <c r="Q3" s="501"/>
      <c r="R3" s="501"/>
      <c r="S3" s="501" t="s">
        <v>58</v>
      </c>
      <c r="T3" s="501"/>
      <c r="U3" s="501"/>
      <c r="V3" s="501" t="s">
        <v>59</v>
      </c>
      <c r="W3" s="501"/>
      <c r="X3" s="501"/>
    </row>
    <row r="4" spans="1:24" ht="15" customHeight="1" thickTop="1" thickBot="1" x14ac:dyDescent="0.35">
      <c r="A4" s="510"/>
      <c r="B4" s="511"/>
      <c r="C4" s="519"/>
      <c r="D4" s="509">
        <v>5</v>
      </c>
      <c r="E4" s="509">
        <v>4</v>
      </c>
      <c r="F4" s="509">
        <v>3</v>
      </c>
      <c r="H4" s="530"/>
      <c r="I4" s="507"/>
      <c r="J4" s="502" t="s">
        <v>60</v>
      </c>
      <c r="K4" s="503" t="s">
        <v>61</v>
      </c>
      <c r="L4" s="502" t="s">
        <v>62</v>
      </c>
      <c r="M4" s="504" t="s">
        <v>60</v>
      </c>
      <c r="N4" s="504" t="s">
        <v>61</v>
      </c>
      <c r="O4" s="505" t="s">
        <v>62</v>
      </c>
      <c r="P4" s="504" t="s">
        <v>60</v>
      </c>
      <c r="Q4" s="504" t="s">
        <v>61</v>
      </c>
      <c r="R4" s="505" t="s">
        <v>62</v>
      </c>
      <c r="S4" s="497" t="s">
        <v>60</v>
      </c>
      <c r="T4" s="497" t="s">
        <v>61</v>
      </c>
      <c r="U4" s="497" t="s">
        <v>62</v>
      </c>
      <c r="V4" s="497" t="s">
        <v>60</v>
      </c>
      <c r="W4" s="497" t="s">
        <v>61</v>
      </c>
      <c r="X4" s="497" t="s">
        <v>62</v>
      </c>
    </row>
    <row r="5" spans="1:24" ht="14.25" customHeight="1" thickTop="1" thickBot="1" x14ac:dyDescent="0.35">
      <c r="A5" s="510"/>
      <c r="B5" s="511"/>
      <c r="C5" s="519"/>
      <c r="D5" s="509"/>
      <c r="E5" s="509"/>
      <c r="F5" s="509"/>
      <c r="H5" s="530"/>
      <c r="I5" s="507"/>
      <c r="J5" s="502"/>
      <c r="K5" s="503"/>
      <c r="L5" s="502"/>
      <c r="M5" s="504"/>
      <c r="N5" s="504"/>
      <c r="O5" s="505"/>
      <c r="P5" s="504"/>
      <c r="Q5" s="504"/>
      <c r="R5" s="505"/>
      <c r="S5" s="497"/>
      <c r="T5" s="497"/>
      <c r="U5" s="497"/>
      <c r="V5" s="497"/>
      <c r="W5" s="497"/>
      <c r="X5" s="497"/>
    </row>
    <row r="6" spans="1:24" ht="12.75" hidden="1" customHeight="1" x14ac:dyDescent="0.3">
      <c r="A6" s="510"/>
      <c r="B6" s="511"/>
      <c r="C6" s="519"/>
      <c r="D6" s="509"/>
      <c r="E6" s="509"/>
      <c r="F6" s="509"/>
      <c r="H6" s="530"/>
      <c r="I6" s="507"/>
      <c r="J6" s="502"/>
      <c r="K6" s="503"/>
      <c r="L6" s="502"/>
      <c r="M6" s="504"/>
      <c r="N6" s="504"/>
      <c r="O6" s="505"/>
      <c r="P6" s="504"/>
      <c r="Q6" s="504"/>
      <c r="R6" s="505"/>
      <c r="S6" s="497"/>
      <c r="T6" s="497"/>
      <c r="U6" s="497"/>
      <c r="V6" s="497"/>
      <c r="W6" s="497"/>
      <c r="X6" s="497"/>
    </row>
    <row r="7" spans="1:24" ht="12.75" hidden="1" customHeight="1" x14ac:dyDescent="0.3">
      <c r="A7" s="510"/>
      <c r="B7" s="511"/>
      <c r="C7" s="519"/>
      <c r="D7" s="509"/>
      <c r="E7" s="509"/>
      <c r="F7" s="509"/>
      <c r="H7" s="530"/>
      <c r="I7" s="507"/>
      <c r="J7" s="502"/>
      <c r="K7" s="503"/>
      <c r="L7" s="502"/>
      <c r="M7" s="504"/>
      <c r="N7" s="504"/>
      <c r="O7" s="505"/>
      <c r="P7" s="504"/>
      <c r="Q7" s="504"/>
      <c r="R7" s="505"/>
      <c r="S7" s="497"/>
      <c r="T7" s="497"/>
      <c r="U7" s="497"/>
      <c r="V7" s="497"/>
      <c r="W7" s="497"/>
      <c r="X7" s="497"/>
    </row>
    <row r="8" spans="1:24" ht="83.25" customHeight="1" thickTop="1" thickBot="1" x14ac:dyDescent="0.35">
      <c r="A8" s="510"/>
      <c r="B8" s="511"/>
      <c r="C8" s="520"/>
      <c r="D8" s="509"/>
      <c r="E8" s="509"/>
      <c r="F8" s="509"/>
      <c r="H8" s="530"/>
      <c r="I8" s="507"/>
      <c r="J8" s="502"/>
      <c r="K8" s="503"/>
      <c r="L8" s="502"/>
      <c r="M8" s="504"/>
      <c r="N8" s="504"/>
      <c r="O8" s="505"/>
      <c r="P8" s="504"/>
      <c r="Q8" s="504"/>
      <c r="R8" s="505"/>
      <c r="S8" s="497"/>
      <c r="T8" s="497"/>
      <c r="U8" s="497"/>
      <c r="V8" s="497"/>
      <c r="W8" s="497"/>
      <c r="X8" s="497"/>
    </row>
    <row r="9" spans="1:24" ht="15" customHeight="1" thickTop="1" thickBot="1" x14ac:dyDescent="0.35">
      <c r="A9" s="537" t="s">
        <v>18</v>
      </c>
      <c r="B9" s="300" t="s">
        <v>65</v>
      </c>
      <c r="C9" s="300">
        <v>26</v>
      </c>
      <c r="D9" s="301">
        <v>0</v>
      </c>
      <c r="E9" s="301">
        <v>12</v>
      </c>
      <c r="F9" s="308">
        <v>14</v>
      </c>
      <c r="H9" s="533" t="s">
        <v>18</v>
      </c>
      <c r="I9" s="30" t="s">
        <v>65</v>
      </c>
      <c r="J9" s="31">
        <v>50</v>
      </c>
      <c r="K9" s="31">
        <v>100</v>
      </c>
      <c r="L9" s="45">
        <v>3.5</v>
      </c>
      <c r="M9" s="31">
        <v>50</v>
      </c>
      <c r="N9" s="31">
        <v>100</v>
      </c>
      <c r="O9" s="45">
        <v>3.5</v>
      </c>
      <c r="P9" s="45">
        <f>((D9+E9)/C9)*100</f>
        <v>46.153846153846153</v>
      </c>
      <c r="Q9" s="31">
        <f>((D9+E9+F9)/C9)*100</f>
        <v>100</v>
      </c>
      <c r="R9" s="31">
        <f>((D9*5)+(E9*4)+(F9*3))/25</f>
        <v>3.6</v>
      </c>
      <c r="S9" s="31"/>
      <c r="T9" s="31"/>
      <c r="U9" s="31"/>
      <c r="V9" s="31"/>
      <c r="W9" s="31"/>
      <c r="X9" s="31"/>
    </row>
    <row r="10" spans="1:24" ht="14.25" customHeight="1" thickTop="1" thickBot="1" x14ac:dyDescent="0.35">
      <c r="A10" s="537"/>
      <c r="B10" s="300" t="s">
        <v>82</v>
      </c>
      <c r="C10" s="300">
        <v>26</v>
      </c>
      <c r="D10" s="301">
        <v>1</v>
      </c>
      <c r="E10" s="301">
        <v>10</v>
      </c>
      <c r="F10" s="301">
        <v>15</v>
      </c>
      <c r="H10" s="533"/>
      <c r="I10" s="32" t="s">
        <v>82</v>
      </c>
      <c r="J10" s="31">
        <v>30.8</v>
      </c>
      <c r="K10" s="31">
        <v>100</v>
      </c>
      <c r="L10" s="31">
        <v>3.3</v>
      </c>
      <c r="M10" s="31">
        <v>38</v>
      </c>
      <c r="N10" s="31">
        <v>100</v>
      </c>
      <c r="O10" s="31">
        <v>3.4</v>
      </c>
      <c r="P10" s="45">
        <f t="shared" ref="P10:P16" si="0">((D10+E10)/C10)*100</f>
        <v>42.307692307692307</v>
      </c>
      <c r="Q10" s="31">
        <f t="shared" ref="Q10:Q16" si="1">((D10+E10+F10)/C10)*100</f>
        <v>100</v>
      </c>
      <c r="R10" s="31">
        <f t="shared" ref="R10:R15" si="2">((D10*5)+(E10*4)+(F10*3))/25</f>
        <v>3.6</v>
      </c>
      <c r="S10" s="31"/>
      <c r="T10" s="31"/>
      <c r="U10" s="31"/>
      <c r="V10" s="31"/>
      <c r="W10" s="31"/>
      <c r="X10" s="31"/>
    </row>
    <row r="11" spans="1:24" ht="14.25" customHeight="1" thickTop="1" thickBot="1" x14ac:dyDescent="0.35">
      <c r="A11" s="537"/>
      <c r="B11" s="300" t="s">
        <v>83</v>
      </c>
      <c r="C11" s="300">
        <v>25</v>
      </c>
      <c r="D11" s="301">
        <v>4</v>
      </c>
      <c r="E11" s="301">
        <v>8</v>
      </c>
      <c r="F11" s="301">
        <v>13</v>
      </c>
      <c r="H11" s="533"/>
      <c r="I11" s="32" t="s">
        <v>83</v>
      </c>
      <c r="J11" s="31">
        <v>32</v>
      </c>
      <c r="K11" s="31">
        <v>100</v>
      </c>
      <c r="L11" s="31">
        <v>3.5</v>
      </c>
      <c r="M11" s="31">
        <v>52</v>
      </c>
      <c r="N11" s="31">
        <v>100</v>
      </c>
      <c r="O11" s="31">
        <v>3.7</v>
      </c>
      <c r="P11" s="45">
        <f t="shared" si="0"/>
        <v>48</v>
      </c>
      <c r="Q11" s="31">
        <f t="shared" si="1"/>
        <v>100</v>
      </c>
      <c r="R11" s="31">
        <f t="shared" si="2"/>
        <v>3.64</v>
      </c>
      <c r="S11" s="31"/>
      <c r="T11" s="31"/>
      <c r="U11" s="31"/>
      <c r="V11" s="31"/>
      <c r="W11" s="31"/>
      <c r="X11" s="31"/>
    </row>
    <row r="12" spans="1:24" s="29" customFormat="1" ht="16.5" customHeight="1" thickTop="1" thickBot="1" x14ac:dyDescent="0.35">
      <c r="A12" s="537"/>
      <c r="B12" s="300" t="s">
        <v>139</v>
      </c>
      <c r="C12" s="300">
        <v>18</v>
      </c>
      <c r="D12" s="301">
        <v>0</v>
      </c>
      <c r="E12" s="301">
        <v>4</v>
      </c>
      <c r="F12" s="301">
        <v>14</v>
      </c>
      <c r="H12" s="533"/>
      <c r="I12" s="32" t="s">
        <v>139</v>
      </c>
      <c r="J12" s="31">
        <v>11.1</v>
      </c>
      <c r="K12" s="31">
        <v>100</v>
      </c>
      <c r="L12" s="31">
        <v>3.1</v>
      </c>
      <c r="M12" s="31">
        <v>16</v>
      </c>
      <c r="N12" s="31">
        <v>100</v>
      </c>
      <c r="O12" s="31">
        <v>3.1</v>
      </c>
      <c r="P12" s="45">
        <f t="shared" si="0"/>
        <v>22.222222222222221</v>
      </c>
      <c r="Q12" s="31">
        <f t="shared" si="1"/>
        <v>100</v>
      </c>
      <c r="R12" s="445">
        <v>3.2</v>
      </c>
      <c r="S12" s="31"/>
      <c r="T12" s="31"/>
      <c r="U12" s="31"/>
      <c r="V12" s="31"/>
      <c r="W12" s="31"/>
      <c r="X12" s="31"/>
    </row>
    <row r="13" spans="1:24" s="29" customFormat="1" ht="16.5" customHeight="1" thickTop="1" thickBot="1" x14ac:dyDescent="0.35">
      <c r="A13" s="543" t="s">
        <v>68</v>
      </c>
      <c r="B13" s="300" t="s">
        <v>65</v>
      </c>
      <c r="C13" s="300">
        <v>26</v>
      </c>
      <c r="D13" s="301">
        <v>10</v>
      </c>
      <c r="E13" s="301">
        <v>13</v>
      </c>
      <c r="F13" s="301">
        <v>3</v>
      </c>
      <c r="H13" s="538" t="s">
        <v>68</v>
      </c>
      <c r="I13" s="35" t="s">
        <v>65</v>
      </c>
      <c r="J13" s="31">
        <v>50</v>
      </c>
      <c r="K13" s="31">
        <v>100</v>
      </c>
      <c r="L13" s="31">
        <v>3.5</v>
      </c>
      <c r="M13" s="31">
        <v>57</v>
      </c>
      <c r="N13" s="31">
        <v>100</v>
      </c>
      <c r="O13" s="31">
        <v>3.5</v>
      </c>
      <c r="P13" s="45">
        <f t="shared" si="0"/>
        <v>88.461538461538453</v>
      </c>
      <c r="Q13" s="31">
        <f t="shared" si="1"/>
        <v>100</v>
      </c>
      <c r="R13" s="31">
        <f t="shared" si="2"/>
        <v>4.4400000000000004</v>
      </c>
      <c r="S13" s="31"/>
      <c r="T13" s="31"/>
      <c r="U13" s="31"/>
      <c r="V13" s="31"/>
      <c r="W13" s="31"/>
      <c r="X13" s="31"/>
    </row>
    <row r="14" spans="1:24" s="29" customFormat="1" ht="15.75" customHeight="1" thickTop="1" thickBot="1" x14ac:dyDescent="0.35">
      <c r="A14" s="543"/>
      <c r="B14" s="303" t="s">
        <v>82</v>
      </c>
      <c r="C14" s="303">
        <v>26</v>
      </c>
      <c r="D14" s="301">
        <v>11</v>
      </c>
      <c r="E14" s="301">
        <v>7</v>
      </c>
      <c r="F14" s="301">
        <v>8</v>
      </c>
      <c r="H14" s="539"/>
      <c r="I14" s="38" t="s">
        <v>82</v>
      </c>
      <c r="J14" s="31">
        <v>30.8</v>
      </c>
      <c r="K14" s="31">
        <v>100</v>
      </c>
      <c r="L14" s="31">
        <v>3.3</v>
      </c>
      <c r="M14" s="31">
        <v>38</v>
      </c>
      <c r="N14" s="31">
        <v>100</v>
      </c>
      <c r="O14" s="31">
        <v>3.4</v>
      </c>
      <c r="P14" s="45">
        <f t="shared" si="0"/>
        <v>69.230769230769226</v>
      </c>
      <c r="Q14" s="31">
        <f t="shared" si="1"/>
        <v>100</v>
      </c>
      <c r="R14" s="31">
        <f t="shared" si="2"/>
        <v>4.28</v>
      </c>
      <c r="S14" s="31"/>
      <c r="T14" s="31"/>
      <c r="U14" s="31"/>
      <c r="V14" s="31"/>
      <c r="W14" s="31"/>
      <c r="X14" s="31"/>
    </row>
    <row r="15" spans="1:24" s="29" customFormat="1" ht="19.5" customHeight="1" thickTop="1" thickBot="1" x14ac:dyDescent="0.35">
      <c r="A15" s="542" t="s">
        <v>137</v>
      </c>
      <c r="B15" s="303" t="s">
        <v>83</v>
      </c>
      <c r="C15" s="303">
        <v>25</v>
      </c>
      <c r="D15" s="301">
        <v>6</v>
      </c>
      <c r="E15" s="301">
        <v>10</v>
      </c>
      <c r="F15" s="301">
        <v>9</v>
      </c>
      <c r="H15" s="540" t="s">
        <v>137</v>
      </c>
      <c r="I15" s="38" t="s">
        <v>83</v>
      </c>
      <c r="J15" s="31">
        <v>32</v>
      </c>
      <c r="K15" s="31">
        <v>100</v>
      </c>
      <c r="L15" s="31">
        <v>3.5</v>
      </c>
      <c r="M15" s="31">
        <v>56</v>
      </c>
      <c r="N15" s="31">
        <v>100</v>
      </c>
      <c r="O15" s="31">
        <v>3.7</v>
      </c>
      <c r="P15" s="45">
        <f t="shared" si="0"/>
        <v>64</v>
      </c>
      <c r="Q15" s="31">
        <f t="shared" si="1"/>
        <v>100</v>
      </c>
      <c r="R15" s="31">
        <f t="shared" si="2"/>
        <v>3.88</v>
      </c>
      <c r="S15" s="31"/>
      <c r="T15" s="31"/>
      <c r="U15" s="31"/>
      <c r="V15" s="31"/>
      <c r="W15" s="31"/>
      <c r="X15" s="31"/>
    </row>
    <row r="16" spans="1:24" s="29" customFormat="1" ht="18.75" customHeight="1" thickTop="1" thickBot="1" x14ac:dyDescent="0.35">
      <c r="A16" s="542"/>
      <c r="B16" s="303" t="s">
        <v>139</v>
      </c>
      <c r="C16" s="303">
        <v>18</v>
      </c>
      <c r="D16" s="301">
        <v>0</v>
      </c>
      <c r="E16" s="301">
        <v>8</v>
      </c>
      <c r="F16" s="301">
        <v>10</v>
      </c>
      <c r="H16" s="541"/>
      <c r="I16" s="38" t="s">
        <v>139</v>
      </c>
      <c r="J16" s="31">
        <v>11.1</v>
      </c>
      <c r="K16" s="31">
        <v>100</v>
      </c>
      <c r="L16" s="31">
        <v>3.1</v>
      </c>
      <c r="M16" s="31">
        <v>16</v>
      </c>
      <c r="N16" s="31">
        <v>100</v>
      </c>
      <c r="O16" s="31">
        <v>3.1</v>
      </c>
      <c r="P16" s="45">
        <f t="shared" si="0"/>
        <v>44.444444444444443</v>
      </c>
      <c r="Q16" s="31">
        <f t="shared" si="1"/>
        <v>100</v>
      </c>
      <c r="R16" s="445">
        <v>3.2</v>
      </c>
      <c r="S16" s="31"/>
      <c r="T16" s="31"/>
      <c r="U16" s="31"/>
      <c r="V16" s="31"/>
      <c r="W16" s="31"/>
      <c r="X16" s="31"/>
    </row>
    <row r="17" spans="6:6" s="29" customFormat="1" ht="19.5" thickTop="1" x14ac:dyDescent="0.3"/>
    <row r="18" spans="6:6" ht="19.5" thickBot="1" x14ac:dyDescent="0.35"/>
    <row r="19" spans="6:6" s="29" customFormat="1" ht="13.5" customHeight="1" thickTop="1" thickBot="1" x14ac:dyDescent="0.35">
      <c r="F19" s="31"/>
    </row>
    <row r="20" spans="6:6" ht="19.5" thickTop="1" x14ac:dyDescent="0.3"/>
  </sheetData>
  <mergeCells count="35">
    <mergeCell ref="A15:A16"/>
    <mergeCell ref="A13:A14"/>
    <mergeCell ref="A3:A8"/>
    <mergeCell ref="B3:B8"/>
    <mergeCell ref="T4:T8"/>
    <mergeCell ref="D4:D8"/>
    <mergeCell ref="E4:E8"/>
    <mergeCell ref="F4:F8"/>
    <mergeCell ref="D3:F3"/>
    <mergeCell ref="A9:A12"/>
    <mergeCell ref="C3:C8"/>
    <mergeCell ref="U4:U8"/>
    <mergeCell ref="V4:V8"/>
    <mergeCell ref="W4:W8"/>
    <mergeCell ref="H3:H8"/>
    <mergeCell ref="I3:I8"/>
    <mergeCell ref="J3:L3"/>
    <mergeCell ref="M3:O3"/>
    <mergeCell ref="P3:R3"/>
    <mergeCell ref="X4:X8"/>
    <mergeCell ref="H9:H12"/>
    <mergeCell ref="H13:H14"/>
    <mergeCell ref="H15:H16"/>
    <mergeCell ref="S3:U3"/>
    <mergeCell ref="V3:X3"/>
    <mergeCell ref="J4:J8"/>
    <mergeCell ref="K4:K8"/>
    <mergeCell ref="L4:L8"/>
    <mergeCell ref="M4:M8"/>
    <mergeCell ref="N4:N8"/>
    <mergeCell ref="O4:O8"/>
    <mergeCell ref="P4:P8"/>
    <mergeCell ref="Q4:Q8"/>
    <mergeCell ref="R4:R8"/>
    <mergeCell ref="S4:S8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zoomScaleNormal="100" zoomScalePageLayoutView="60" workbookViewId="0">
      <selection activeCell="P13" sqref="P13"/>
    </sheetView>
  </sheetViews>
  <sheetFormatPr defaultRowHeight="13.5" x14ac:dyDescent="0.15"/>
  <cols>
    <col min="1" max="1" width="18.125" customWidth="1"/>
    <col min="2" max="2" width="9.625"/>
    <col min="3" max="3" width="5.5" customWidth="1"/>
    <col min="4" max="5" width="5.25" customWidth="1"/>
    <col min="6" max="6" width="4" customWidth="1"/>
    <col min="7" max="9" width="9.625"/>
    <col min="10" max="10" width="4.375" customWidth="1"/>
    <col min="11" max="11" width="3.5" customWidth="1"/>
    <col min="12" max="13" width="3.375" customWidth="1"/>
    <col min="14" max="14" width="3.625" customWidth="1"/>
    <col min="15" max="15" width="3.25" customWidth="1"/>
    <col min="16" max="16" width="6" customWidth="1"/>
    <col min="17" max="17" width="5" customWidth="1"/>
    <col min="18" max="18" width="5.25" customWidth="1"/>
    <col min="19" max="22" width="2.875" customWidth="1"/>
    <col min="23" max="23" width="3" customWidth="1"/>
    <col min="24" max="24" width="3.625" customWidth="1"/>
    <col min="25" max="1014" width="9.625"/>
  </cols>
  <sheetData>
    <row r="1" spans="1:24" ht="19.5" thickBot="1" x14ac:dyDescent="0.35">
      <c r="A1" s="28" t="s">
        <v>52</v>
      </c>
      <c r="B1" s="28"/>
      <c r="C1" s="28"/>
      <c r="D1" s="28"/>
      <c r="E1" s="28"/>
      <c r="F1" s="28"/>
    </row>
    <row r="2" spans="1:24" ht="22.5" customHeight="1" thickTop="1" thickBot="1" x14ac:dyDescent="0.2">
      <c r="A2" s="510" t="s">
        <v>53</v>
      </c>
      <c r="B2" s="511" t="s">
        <v>54</v>
      </c>
      <c r="C2" s="518" t="s">
        <v>261</v>
      </c>
      <c r="D2" s="509" t="s">
        <v>277</v>
      </c>
      <c r="E2" s="509"/>
      <c r="F2" s="509"/>
      <c r="H2" s="530" t="s">
        <v>53</v>
      </c>
      <c r="I2" s="507" t="s">
        <v>54</v>
      </c>
      <c r="J2" s="501" t="s">
        <v>55</v>
      </c>
      <c r="K2" s="501"/>
      <c r="L2" s="501"/>
      <c r="M2" s="501" t="s">
        <v>56</v>
      </c>
      <c r="N2" s="501"/>
      <c r="O2" s="501"/>
      <c r="P2" s="501" t="s">
        <v>57</v>
      </c>
      <c r="Q2" s="501"/>
      <c r="R2" s="501"/>
      <c r="S2" s="501" t="s">
        <v>58</v>
      </c>
      <c r="T2" s="501"/>
      <c r="U2" s="501"/>
      <c r="V2" s="501" t="s">
        <v>59</v>
      </c>
      <c r="W2" s="501"/>
      <c r="X2" s="501"/>
    </row>
    <row r="3" spans="1:24" ht="14.85" customHeight="1" thickTop="1" thickBot="1" x14ac:dyDescent="0.2">
      <c r="A3" s="510"/>
      <c r="B3" s="511"/>
      <c r="C3" s="519"/>
      <c r="D3" s="509">
        <v>5</v>
      </c>
      <c r="E3" s="509">
        <v>4</v>
      </c>
      <c r="F3" s="509">
        <v>3</v>
      </c>
      <c r="H3" s="530"/>
      <c r="I3" s="507"/>
      <c r="J3" s="502" t="s">
        <v>60</v>
      </c>
      <c r="K3" s="503" t="s">
        <v>61</v>
      </c>
      <c r="L3" s="502" t="s">
        <v>62</v>
      </c>
      <c r="M3" s="504" t="s">
        <v>60</v>
      </c>
      <c r="N3" s="504" t="s">
        <v>61</v>
      </c>
      <c r="O3" s="505" t="s">
        <v>62</v>
      </c>
      <c r="P3" s="504" t="s">
        <v>60</v>
      </c>
      <c r="Q3" s="504" t="s">
        <v>61</v>
      </c>
      <c r="R3" s="505" t="s">
        <v>62</v>
      </c>
      <c r="S3" s="497" t="s">
        <v>60</v>
      </c>
      <c r="T3" s="497" t="s">
        <v>61</v>
      </c>
      <c r="U3" s="497" t="s">
        <v>62</v>
      </c>
      <c r="V3" s="497" t="s">
        <v>60</v>
      </c>
      <c r="W3" s="497" t="s">
        <v>61</v>
      </c>
      <c r="X3" s="497" t="s">
        <v>62</v>
      </c>
    </row>
    <row r="4" spans="1:24" ht="15" thickTop="1" thickBot="1" x14ac:dyDescent="0.2">
      <c r="A4" s="510"/>
      <c r="B4" s="511"/>
      <c r="C4" s="519"/>
      <c r="D4" s="509"/>
      <c r="E4" s="509"/>
      <c r="F4" s="509"/>
      <c r="H4" s="530"/>
      <c r="I4" s="507"/>
      <c r="J4" s="502"/>
      <c r="K4" s="503"/>
      <c r="L4" s="502"/>
      <c r="M4" s="504"/>
      <c r="N4" s="504"/>
      <c r="O4" s="505"/>
      <c r="P4" s="504"/>
      <c r="Q4" s="504"/>
      <c r="R4" s="505"/>
      <c r="S4" s="497"/>
      <c r="T4" s="497"/>
      <c r="U4" s="497"/>
      <c r="V4" s="497"/>
      <c r="W4" s="497"/>
      <c r="X4" s="497"/>
    </row>
    <row r="5" spans="1:24" ht="15" thickTop="1" thickBot="1" x14ac:dyDescent="0.2">
      <c r="A5" s="510"/>
      <c r="B5" s="511"/>
      <c r="C5" s="519"/>
      <c r="D5" s="509"/>
      <c r="E5" s="509"/>
      <c r="F5" s="509"/>
      <c r="H5" s="530"/>
      <c r="I5" s="507"/>
      <c r="J5" s="502"/>
      <c r="K5" s="503"/>
      <c r="L5" s="502"/>
      <c r="M5" s="504"/>
      <c r="N5" s="504"/>
      <c r="O5" s="505"/>
      <c r="P5" s="504"/>
      <c r="Q5" s="504"/>
      <c r="R5" s="505"/>
      <c r="S5" s="497"/>
      <c r="T5" s="497"/>
      <c r="U5" s="497"/>
      <c r="V5" s="497"/>
      <c r="W5" s="497"/>
      <c r="X5" s="497"/>
    </row>
    <row r="6" spans="1:24" ht="15" thickTop="1" thickBot="1" x14ac:dyDescent="0.2">
      <c r="A6" s="510"/>
      <c r="B6" s="511"/>
      <c r="C6" s="519"/>
      <c r="D6" s="509"/>
      <c r="E6" s="509"/>
      <c r="F6" s="509"/>
      <c r="H6" s="530"/>
      <c r="I6" s="507"/>
      <c r="J6" s="502"/>
      <c r="K6" s="503"/>
      <c r="L6" s="502"/>
      <c r="M6" s="504"/>
      <c r="N6" s="504"/>
      <c r="O6" s="505"/>
      <c r="P6" s="504"/>
      <c r="Q6" s="504"/>
      <c r="R6" s="505"/>
      <c r="S6" s="497"/>
      <c r="T6" s="497"/>
      <c r="U6" s="497"/>
      <c r="V6" s="497"/>
      <c r="W6" s="497"/>
      <c r="X6" s="497"/>
    </row>
    <row r="7" spans="1:24" ht="39" customHeight="1" thickTop="1" thickBot="1" x14ac:dyDescent="0.2">
      <c r="A7" s="510"/>
      <c r="B7" s="511"/>
      <c r="C7" s="520"/>
      <c r="D7" s="509"/>
      <c r="E7" s="509"/>
      <c r="F7" s="509"/>
      <c r="H7" s="530"/>
      <c r="I7" s="507"/>
      <c r="J7" s="502"/>
      <c r="K7" s="503"/>
      <c r="L7" s="502"/>
      <c r="M7" s="504"/>
      <c r="N7" s="504"/>
      <c r="O7" s="505"/>
      <c r="P7" s="504"/>
      <c r="Q7" s="504"/>
      <c r="R7" s="505"/>
      <c r="S7" s="497"/>
      <c r="T7" s="497"/>
      <c r="U7" s="497"/>
      <c r="V7" s="497"/>
      <c r="W7" s="497"/>
      <c r="X7" s="497"/>
    </row>
    <row r="8" spans="1:24" ht="15.75" thickTop="1" thickBot="1" x14ac:dyDescent="0.25">
      <c r="A8" s="537" t="s">
        <v>15</v>
      </c>
      <c r="B8" s="300" t="s">
        <v>69</v>
      </c>
      <c r="C8" s="300">
        <v>26</v>
      </c>
      <c r="D8" s="301">
        <v>0</v>
      </c>
      <c r="E8" s="301">
        <v>10</v>
      </c>
      <c r="F8" s="301">
        <v>16</v>
      </c>
      <c r="H8" s="533" t="s">
        <v>15</v>
      </c>
      <c r="I8" s="30" t="s">
        <v>69</v>
      </c>
      <c r="J8" s="31">
        <v>42</v>
      </c>
      <c r="K8" s="31">
        <v>100</v>
      </c>
      <c r="L8" s="31">
        <v>3.3</v>
      </c>
      <c r="M8" s="31">
        <v>43</v>
      </c>
      <c r="N8" s="31">
        <v>100</v>
      </c>
      <c r="O8" s="31">
        <v>3.3</v>
      </c>
      <c r="P8" s="45">
        <f>((D8+E8)/C8)*100</f>
        <v>38.461538461538467</v>
      </c>
      <c r="Q8" s="45">
        <f>((D8+E8+F8)/C8)*100</f>
        <v>100</v>
      </c>
      <c r="R8" s="45">
        <f>((D8*5)+(E8*4)+(F8*3))/26</f>
        <v>3.3846153846153846</v>
      </c>
      <c r="S8" s="31"/>
      <c r="T8" s="31"/>
      <c r="U8" s="31"/>
      <c r="V8" s="31"/>
      <c r="W8" s="31"/>
      <c r="X8" s="31"/>
    </row>
    <row r="9" spans="1:24" ht="15.75" thickTop="1" thickBot="1" x14ac:dyDescent="0.25">
      <c r="A9" s="537"/>
      <c r="B9" s="300" t="s">
        <v>79</v>
      </c>
      <c r="C9" s="300">
        <v>22</v>
      </c>
      <c r="D9" s="301">
        <v>1</v>
      </c>
      <c r="E9" s="301">
        <v>10</v>
      </c>
      <c r="F9" s="301">
        <v>11</v>
      </c>
      <c r="H9" s="533"/>
      <c r="I9" s="32" t="s">
        <v>79</v>
      </c>
      <c r="J9" s="31">
        <v>59</v>
      </c>
      <c r="K9" s="31">
        <v>100</v>
      </c>
      <c r="L9" s="31"/>
      <c r="M9" s="31">
        <v>59</v>
      </c>
      <c r="N9" s="31">
        <v>100</v>
      </c>
      <c r="O9" s="31">
        <v>3.6</v>
      </c>
      <c r="P9" s="45">
        <f t="shared" ref="P9:P15" si="0">((D9+E9)/C9)*100</f>
        <v>50</v>
      </c>
      <c r="Q9" s="45">
        <f t="shared" ref="Q9:Q15" si="1">((D9+E9+F9)/C9)*100</f>
        <v>100</v>
      </c>
      <c r="R9" s="45">
        <f>((D9*5)+(E9*4)+(F9*3))/22</f>
        <v>3.5454545454545454</v>
      </c>
      <c r="S9" s="31"/>
      <c r="T9" s="31"/>
      <c r="U9" s="31"/>
      <c r="V9" s="31"/>
      <c r="W9" s="31"/>
      <c r="X9" s="31"/>
    </row>
    <row r="10" spans="1:24" ht="15.75" thickTop="1" thickBot="1" x14ac:dyDescent="0.25">
      <c r="A10" s="537"/>
      <c r="B10" s="300" t="s">
        <v>66</v>
      </c>
      <c r="C10" s="300"/>
      <c r="D10" s="301"/>
      <c r="E10" s="301"/>
      <c r="F10" s="301"/>
      <c r="H10" s="533"/>
      <c r="I10" s="32" t="s">
        <v>66</v>
      </c>
      <c r="J10" s="31"/>
      <c r="K10" s="31"/>
      <c r="L10" s="31"/>
      <c r="M10" s="31">
        <v>69</v>
      </c>
      <c r="N10" s="31">
        <v>100</v>
      </c>
      <c r="O10" s="31">
        <v>3.7</v>
      </c>
      <c r="P10" s="45" t="e">
        <f t="shared" ref="P10" si="2">((D10+E10)/C10)*100</f>
        <v>#DIV/0!</v>
      </c>
      <c r="Q10" s="45" t="e">
        <f t="shared" ref="Q10" si="3">((D10+E10+F10)/C10)*100</f>
        <v>#DIV/0!</v>
      </c>
      <c r="R10" s="45">
        <f>((D10*5)+(E10*4)+(F10*3))/22</f>
        <v>0</v>
      </c>
      <c r="S10" s="31"/>
      <c r="T10" s="31"/>
      <c r="U10" s="31"/>
      <c r="V10" s="31"/>
      <c r="W10" s="31"/>
      <c r="X10" s="31"/>
    </row>
    <row r="11" spans="1:24" ht="15.75" thickTop="1" thickBot="1" x14ac:dyDescent="0.25">
      <c r="A11" s="537" t="s">
        <v>16</v>
      </c>
      <c r="B11" s="300" t="s">
        <v>69</v>
      </c>
      <c r="C11" s="300">
        <v>26</v>
      </c>
      <c r="D11" s="301">
        <v>2</v>
      </c>
      <c r="E11" s="301">
        <v>10</v>
      </c>
      <c r="F11" s="301">
        <v>14</v>
      </c>
      <c r="H11" s="533" t="s">
        <v>16</v>
      </c>
      <c r="I11" s="32" t="s">
        <v>69</v>
      </c>
      <c r="J11" s="31">
        <v>46</v>
      </c>
      <c r="K11" s="31">
        <v>100</v>
      </c>
      <c r="L11" s="31">
        <v>3.4</v>
      </c>
      <c r="M11" s="31">
        <v>50</v>
      </c>
      <c r="N11" s="31">
        <v>100</v>
      </c>
      <c r="O11" s="31">
        <v>3.5</v>
      </c>
      <c r="P11" s="45">
        <f t="shared" si="0"/>
        <v>46.153846153846153</v>
      </c>
      <c r="Q11" s="45">
        <f t="shared" si="1"/>
        <v>100</v>
      </c>
      <c r="R11" s="45">
        <f>((D11*5)+(E11*4)+(F11*3))/26</f>
        <v>3.5384615384615383</v>
      </c>
      <c r="S11" s="31"/>
      <c r="T11" s="31"/>
      <c r="U11" s="31"/>
      <c r="V11" s="31"/>
      <c r="W11" s="31"/>
      <c r="X11" s="31"/>
    </row>
    <row r="12" spans="1:24" ht="15.75" thickTop="1" thickBot="1" x14ac:dyDescent="0.25">
      <c r="A12" s="537"/>
      <c r="B12" s="300" t="s">
        <v>79</v>
      </c>
      <c r="C12" s="300">
        <v>22</v>
      </c>
      <c r="D12" s="301">
        <v>2</v>
      </c>
      <c r="E12" s="301">
        <v>11</v>
      </c>
      <c r="F12" s="301">
        <v>9</v>
      </c>
      <c r="H12" s="533"/>
      <c r="I12" s="32" t="s">
        <v>79</v>
      </c>
      <c r="J12" s="31">
        <v>57</v>
      </c>
      <c r="K12" s="31">
        <v>100</v>
      </c>
      <c r="L12" s="31">
        <v>3.5</v>
      </c>
      <c r="M12" s="31">
        <v>59</v>
      </c>
      <c r="N12" s="31">
        <v>100</v>
      </c>
      <c r="O12" s="31">
        <v>3.6</v>
      </c>
      <c r="P12" s="45">
        <f t="shared" si="0"/>
        <v>59.090909090909093</v>
      </c>
      <c r="Q12" s="45">
        <f t="shared" si="1"/>
        <v>100</v>
      </c>
      <c r="R12" s="45">
        <f>((D12*5)+(E12*4)+(F12*3))/22</f>
        <v>3.6818181818181817</v>
      </c>
      <c r="S12" s="31"/>
      <c r="T12" s="31"/>
      <c r="U12" s="31"/>
      <c r="V12" s="31"/>
      <c r="W12" s="31"/>
      <c r="X12" s="31"/>
    </row>
    <row r="13" spans="1:24" ht="15.75" thickTop="1" thickBot="1" x14ac:dyDescent="0.25">
      <c r="A13" s="537"/>
      <c r="B13" s="300" t="s">
        <v>66</v>
      </c>
      <c r="C13" s="300"/>
      <c r="D13" s="301"/>
      <c r="E13" s="301"/>
      <c r="F13" s="301"/>
      <c r="H13" s="533"/>
      <c r="I13" s="32" t="s">
        <v>66</v>
      </c>
      <c r="J13" s="31"/>
      <c r="K13" s="31"/>
      <c r="L13" s="31"/>
      <c r="M13" s="31">
        <v>78</v>
      </c>
      <c r="N13" s="31">
        <v>100</v>
      </c>
      <c r="O13" s="31">
        <v>3.9</v>
      </c>
      <c r="P13" s="45" t="e">
        <f t="shared" si="0"/>
        <v>#DIV/0!</v>
      </c>
      <c r="Q13" s="45" t="e">
        <f>((D13+E13+F13)/C13)*100</f>
        <v>#DIV/0!</v>
      </c>
      <c r="R13" s="45">
        <f>((D13*5)+(E13*4)+(F13*3))/26</f>
        <v>0</v>
      </c>
      <c r="S13" s="31"/>
      <c r="T13" s="31"/>
      <c r="U13" s="31"/>
      <c r="V13" s="31"/>
      <c r="W13" s="31"/>
      <c r="X13" s="31"/>
    </row>
    <row r="14" spans="1:24" ht="15.75" thickTop="1" thickBot="1" x14ac:dyDescent="0.25">
      <c r="A14" s="537"/>
      <c r="B14" s="300" t="s">
        <v>131</v>
      </c>
      <c r="C14" s="300"/>
      <c r="D14" s="301"/>
      <c r="E14" s="301"/>
      <c r="F14" s="301"/>
      <c r="H14" s="533"/>
      <c r="I14" s="32" t="s">
        <v>131</v>
      </c>
      <c r="J14" s="31"/>
      <c r="K14" s="31"/>
      <c r="L14" s="31"/>
      <c r="M14" s="31">
        <v>100</v>
      </c>
      <c r="N14" s="31">
        <v>100</v>
      </c>
      <c r="O14" s="31">
        <v>4.5999999999999996</v>
      </c>
      <c r="P14" s="45" t="e">
        <f t="shared" ref="P14" si="4">((D14+E14)/C14)*100</f>
        <v>#DIV/0!</v>
      </c>
      <c r="Q14" s="45" t="e">
        <f t="shared" ref="Q14" si="5">((D14+E14+F14)/C14)*100</f>
        <v>#DIV/0!</v>
      </c>
      <c r="R14" s="45">
        <f t="shared" ref="R14" si="6">((D14*5)+(E14*4)+(F14*3))/22</f>
        <v>0</v>
      </c>
      <c r="S14" s="31"/>
      <c r="T14" s="31"/>
      <c r="U14" s="31"/>
      <c r="V14" s="31"/>
      <c r="W14" s="31"/>
      <c r="X14" s="31"/>
    </row>
    <row r="15" spans="1:24" ht="17.25" customHeight="1" thickTop="1" thickBot="1" x14ac:dyDescent="0.25">
      <c r="A15" s="313" t="s">
        <v>134</v>
      </c>
      <c r="B15" s="300" t="s">
        <v>69</v>
      </c>
      <c r="C15" s="300">
        <v>26</v>
      </c>
      <c r="D15" s="301">
        <v>4</v>
      </c>
      <c r="E15" s="301">
        <v>9</v>
      </c>
      <c r="F15" s="301">
        <v>13</v>
      </c>
      <c r="H15" s="175" t="s">
        <v>134</v>
      </c>
      <c r="I15" s="32" t="s">
        <v>69</v>
      </c>
      <c r="J15" s="31">
        <v>53</v>
      </c>
      <c r="K15" s="31">
        <v>100</v>
      </c>
      <c r="L15" s="31">
        <v>3.6</v>
      </c>
      <c r="M15" s="31">
        <v>52</v>
      </c>
      <c r="N15" s="31">
        <v>100</v>
      </c>
      <c r="O15" s="31">
        <v>3.6</v>
      </c>
      <c r="P15" s="45">
        <f t="shared" si="0"/>
        <v>50</v>
      </c>
      <c r="Q15" s="45">
        <f t="shared" si="1"/>
        <v>100</v>
      </c>
      <c r="R15" s="45">
        <f>((D15*5)+(E15*4)+(F15*3))/26</f>
        <v>3.6538461538461537</v>
      </c>
      <c r="S15" s="31"/>
      <c r="T15" s="31"/>
      <c r="U15" s="31"/>
      <c r="V15" s="31"/>
      <c r="W15" s="31"/>
      <c r="X15" s="31"/>
    </row>
    <row r="16" spans="1:24" ht="40.5" customHeight="1" thickTop="1" thickBot="1" x14ac:dyDescent="0.25">
      <c r="A16" s="174" t="s">
        <v>132</v>
      </c>
      <c r="B16" s="300" t="s">
        <v>66</v>
      </c>
      <c r="C16" s="300"/>
      <c r="D16" s="301"/>
      <c r="E16" s="301"/>
      <c r="F16" s="301"/>
      <c r="H16" s="168" t="s">
        <v>132</v>
      </c>
      <c r="I16" s="32" t="s">
        <v>66</v>
      </c>
      <c r="J16" s="31"/>
      <c r="K16" s="31"/>
      <c r="L16" s="31"/>
      <c r="M16" s="31">
        <v>89</v>
      </c>
      <c r="N16" s="31">
        <v>100</v>
      </c>
      <c r="O16" s="31">
        <v>4.3</v>
      </c>
      <c r="P16" s="45" t="e">
        <f t="shared" ref="P16:P17" si="7">((D16+E16)/C16)*100</f>
        <v>#DIV/0!</v>
      </c>
      <c r="Q16" s="45" t="e">
        <f t="shared" ref="Q16:Q17" si="8">((D16+E16+F16)/C16)*100</f>
        <v>#DIV/0!</v>
      </c>
      <c r="R16" s="45">
        <f t="shared" ref="R16:R17" si="9">((D16*5)+(E16*4)+(F16*3))/26</f>
        <v>0</v>
      </c>
      <c r="S16" s="31"/>
      <c r="T16" s="31"/>
      <c r="U16" s="31"/>
      <c r="V16" s="31"/>
      <c r="W16" s="31"/>
      <c r="X16" s="31"/>
    </row>
    <row r="17" spans="1:24" ht="27" customHeight="1" thickTop="1" thickBot="1" x14ac:dyDescent="0.25">
      <c r="A17" s="174" t="s">
        <v>133</v>
      </c>
      <c r="B17" s="300" t="s">
        <v>66</v>
      </c>
      <c r="C17" s="300"/>
      <c r="D17" s="301"/>
      <c r="E17" s="301"/>
      <c r="F17" s="301"/>
      <c r="H17" s="80" t="s">
        <v>133</v>
      </c>
      <c r="I17" s="35" t="s">
        <v>66</v>
      </c>
      <c r="J17" s="31"/>
      <c r="K17" s="31"/>
      <c r="L17" s="31"/>
      <c r="M17" s="31">
        <v>100</v>
      </c>
      <c r="N17" s="31">
        <v>100</v>
      </c>
      <c r="O17" s="31">
        <v>4.9000000000000004</v>
      </c>
      <c r="P17" s="45" t="e">
        <f t="shared" si="7"/>
        <v>#DIV/0!</v>
      </c>
      <c r="Q17" s="45" t="e">
        <f t="shared" si="8"/>
        <v>#DIV/0!</v>
      </c>
      <c r="R17" s="45">
        <f t="shared" si="9"/>
        <v>0</v>
      </c>
      <c r="S17" s="31"/>
      <c r="T17" s="31"/>
      <c r="U17" s="31"/>
      <c r="V17" s="31"/>
      <c r="W17" s="31"/>
      <c r="X17" s="31"/>
    </row>
    <row r="18" spans="1:24" ht="15" thickTop="1" thickBot="1" x14ac:dyDescent="0.2">
      <c r="A18" s="53"/>
    </row>
    <row r="19" spans="1:24" ht="15" thickTop="1" thickBot="1" x14ac:dyDescent="0.2">
      <c r="E19" s="45"/>
    </row>
    <row r="20" spans="1:24" ht="14.25" thickTop="1" x14ac:dyDescent="0.15"/>
  </sheetData>
  <mergeCells count="33">
    <mergeCell ref="A8:A10"/>
    <mergeCell ref="A11:A14"/>
    <mergeCell ref="D3:D7"/>
    <mergeCell ref="E3:E7"/>
    <mergeCell ref="F3:F7"/>
    <mergeCell ref="A2:A7"/>
    <mergeCell ref="B2:B7"/>
    <mergeCell ref="D2:F2"/>
    <mergeCell ref="C2:C7"/>
    <mergeCell ref="U3:U7"/>
    <mergeCell ref="V3:V7"/>
    <mergeCell ref="W3:W7"/>
    <mergeCell ref="H2:H7"/>
    <mergeCell ref="I2:I7"/>
    <mergeCell ref="J2:L2"/>
    <mergeCell ref="M2:O2"/>
    <mergeCell ref="P2:R2"/>
    <mergeCell ref="X3:X7"/>
    <mergeCell ref="H8:H10"/>
    <mergeCell ref="H11:H14"/>
    <mergeCell ref="S2:U2"/>
    <mergeCell ref="V2:X2"/>
    <mergeCell ref="J3:J7"/>
    <mergeCell ref="K3:K7"/>
    <mergeCell ref="L3:L7"/>
    <mergeCell ref="M3:M7"/>
    <mergeCell ref="N3:N7"/>
    <mergeCell ref="O3:O7"/>
    <mergeCell ref="P3:P7"/>
    <mergeCell ref="Q3:Q7"/>
    <mergeCell ref="R3:R7"/>
    <mergeCell ref="S3:S7"/>
    <mergeCell ref="T3:T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zoomScaleNormal="100" zoomScalePageLayoutView="60" workbookViewId="0">
      <selection activeCell="J12" sqref="J12"/>
    </sheetView>
  </sheetViews>
  <sheetFormatPr defaultRowHeight="13.5" x14ac:dyDescent="0.15"/>
  <cols>
    <col min="1" max="1" width="12.625"/>
    <col min="2" max="3" width="4.75" customWidth="1"/>
    <col min="4" max="4" width="3.375" customWidth="1"/>
    <col min="5" max="5" width="3.5" customWidth="1"/>
    <col min="6" max="6" width="4.25" customWidth="1"/>
    <col min="7" max="7" width="9.625"/>
    <col min="8" max="8" width="10.875" customWidth="1"/>
    <col min="9" max="9" width="5" customWidth="1"/>
    <col min="10" max="10" width="4.375" customWidth="1"/>
    <col min="11" max="11" width="3.875" customWidth="1"/>
    <col min="12" max="12" width="3.625" customWidth="1"/>
    <col min="13" max="13" width="3" customWidth="1"/>
    <col min="14" max="15" width="3.375" customWidth="1"/>
    <col min="16" max="16" width="3.25" customWidth="1"/>
    <col min="17" max="17" width="4.875" customWidth="1"/>
    <col min="18" max="18" width="3.5" customWidth="1"/>
    <col min="19" max="1014" width="9.625"/>
  </cols>
  <sheetData>
    <row r="1" spans="1:24" ht="19.5" thickBot="1" x14ac:dyDescent="0.35">
      <c r="A1" s="28" t="s">
        <v>52</v>
      </c>
      <c r="B1" s="28"/>
      <c r="C1" s="28"/>
      <c r="D1" s="28"/>
      <c r="E1" s="28"/>
      <c r="F1" s="28"/>
    </row>
    <row r="2" spans="1:24" ht="16.5" customHeight="1" thickTop="1" thickBot="1" x14ac:dyDescent="0.2">
      <c r="A2" s="510" t="s">
        <v>53</v>
      </c>
      <c r="B2" s="511" t="s">
        <v>54</v>
      </c>
      <c r="C2" s="518" t="s">
        <v>261</v>
      </c>
      <c r="D2" s="509" t="s">
        <v>277</v>
      </c>
      <c r="E2" s="509"/>
      <c r="F2" s="509"/>
      <c r="H2" s="530" t="s">
        <v>53</v>
      </c>
      <c r="I2" s="507" t="s">
        <v>54</v>
      </c>
      <c r="J2" s="501" t="s">
        <v>55</v>
      </c>
      <c r="K2" s="501"/>
      <c r="L2" s="501"/>
      <c r="M2" s="501" t="s">
        <v>56</v>
      </c>
      <c r="N2" s="501"/>
      <c r="O2" s="501"/>
      <c r="P2" s="501" t="s">
        <v>57</v>
      </c>
      <c r="Q2" s="501"/>
      <c r="R2" s="501"/>
      <c r="S2" s="501" t="s">
        <v>58</v>
      </c>
      <c r="T2" s="501"/>
      <c r="U2" s="501"/>
      <c r="V2" s="501" t="s">
        <v>59</v>
      </c>
      <c r="W2" s="501"/>
      <c r="X2" s="501"/>
    </row>
    <row r="3" spans="1:24" ht="14.85" customHeight="1" thickTop="1" thickBot="1" x14ac:dyDescent="0.2">
      <c r="A3" s="510"/>
      <c r="B3" s="511"/>
      <c r="C3" s="519"/>
      <c r="D3" s="509">
        <v>5</v>
      </c>
      <c r="E3" s="509">
        <v>4</v>
      </c>
      <c r="F3" s="509">
        <v>3</v>
      </c>
      <c r="H3" s="530"/>
      <c r="I3" s="507"/>
      <c r="J3" s="502" t="s">
        <v>60</v>
      </c>
      <c r="K3" s="503" t="s">
        <v>61</v>
      </c>
      <c r="L3" s="502" t="s">
        <v>62</v>
      </c>
      <c r="M3" s="504" t="s">
        <v>60</v>
      </c>
      <c r="N3" s="504" t="s">
        <v>61</v>
      </c>
      <c r="O3" s="505" t="s">
        <v>62</v>
      </c>
      <c r="P3" s="504" t="s">
        <v>60</v>
      </c>
      <c r="Q3" s="504" t="s">
        <v>61</v>
      </c>
      <c r="R3" s="505" t="s">
        <v>62</v>
      </c>
      <c r="S3" s="497" t="s">
        <v>60</v>
      </c>
      <c r="T3" s="497" t="s">
        <v>61</v>
      </c>
      <c r="U3" s="497" t="s">
        <v>62</v>
      </c>
      <c r="V3" s="497" t="s">
        <v>60</v>
      </c>
      <c r="W3" s="497" t="s">
        <v>61</v>
      </c>
      <c r="X3" s="497" t="s">
        <v>62</v>
      </c>
    </row>
    <row r="4" spans="1:24" ht="15" thickTop="1" thickBot="1" x14ac:dyDescent="0.2">
      <c r="A4" s="510"/>
      <c r="B4" s="511"/>
      <c r="C4" s="519"/>
      <c r="D4" s="509"/>
      <c r="E4" s="509"/>
      <c r="F4" s="509"/>
      <c r="H4" s="530"/>
      <c r="I4" s="507"/>
      <c r="J4" s="502"/>
      <c r="K4" s="503"/>
      <c r="L4" s="502"/>
      <c r="M4" s="504"/>
      <c r="N4" s="504"/>
      <c r="O4" s="505"/>
      <c r="P4" s="504"/>
      <c r="Q4" s="504"/>
      <c r="R4" s="505"/>
      <c r="S4" s="497"/>
      <c r="T4" s="497"/>
      <c r="U4" s="497"/>
      <c r="V4" s="497"/>
      <c r="W4" s="497"/>
      <c r="X4" s="497"/>
    </row>
    <row r="5" spans="1:24" ht="15" thickTop="1" thickBot="1" x14ac:dyDescent="0.2">
      <c r="A5" s="510"/>
      <c r="B5" s="511"/>
      <c r="C5" s="519"/>
      <c r="D5" s="509"/>
      <c r="E5" s="509"/>
      <c r="F5" s="509"/>
      <c r="H5" s="530"/>
      <c r="I5" s="507"/>
      <c r="J5" s="502"/>
      <c r="K5" s="503"/>
      <c r="L5" s="502"/>
      <c r="M5" s="504"/>
      <c r="N5" s="504"/>
      <c r="O5" s="505"/>
      <c r="P5" s="504"/>
      <c r="Q5" s="504"/>
      <c r="R5" s="505"/>
      <c r="S5" s="497"/>
      <c r="T5" s="497"/>
      <c r="U5" s="497"/>
      <c r="V5" s="497"/>
      <c r="W5" s="497"/>
      <c r="X5" s="497"/>
    </row>
    <row r="6" spans="1:24" ht="15" thickTop="1" thickBot="1" x14ac:dyDescent="0.2">
      <c r="A6" s="510"/>
      <c r="B6" s="511"/>
      <c r="C6" s="519"/>
      <c r="D6" s="509"/>
      <c r="E6" s="509"/>
      <c r="F6" s="509"/>
      <c r="H6" s="530"/>
      <c r="I6" s="507"/>
      <c r="J6" s="502"/>
      <c r="K6" s="503"/>
      <c r="L6" s="502"/>
      <c r="M6" s="504"/>
      <c r="N6" s="504"/>
      <c r="O6" s="505"/>
      <c r="P6" s="504"/>
      <c r="Q6" s="504"/>
      <c r="R6" s="505"/>
      <c r="S6" s="497"/>
      <c r="T6" s="497"/>
      <c r="U6" s="497"/>
      <c r="V6" s="497"/>
      <c r="W6" s="497"/>
      <c r="X6" s="497"/>
    </row>
    <row r="7" spans="1:24" ht="34.5" customHeight="1" thickTop="1" thickBot="1" x14ac:dyDescent="0.2">
      <c r="A7" s="510"/>
      <c r="B7" s="511"/>
      <c r="C7" s="520"/>
      <c r="D7" s="509"/>
      <c r="E7" s="509"/>
      <c r="F7" s="509"/>
      <c r="H7" s="530"/>
      <c r="I7" s="507"/>
      <c r="J7" s="502"/>
      <c r="K7" s="503"/>
      <c r="L7" s="502"/>
      <c r="M7" s="504"/>
      <c r="N7" s="504"/>
      <c r="O7" s="505"/>
      <c r="P7" s="504"/>
      <c r="Q7" s="504"/>
      <c r="R7" s="505"/>
      <c r="S7" s="497"/>
      <c r="T7" s="497"/>
      <c r="U7" s="497"/>
      <c r="V7" s="497"/>
      <c r="W7" s="497"/>
      <c r="X7" s="497"/>
    </row>
    <row r="8" spans="1:24" ht="17.25" customHeight="1" thickTop="1" thickBot="1" x14ac:dyDescent="0.25">
      <c r="A8" s="174" t="s">
        <v>15</v>
      </c>
      <c r="B8" s="340" t="s">
        <v>71</v>
      </c>
      <c r="C8" s="340">
        <v>24</v>
      </c>
      <c r="D8" s="301">
        <v>1</v>
      </c>
      <c r="E8" s="301">
        <v>11</v>
      </c>
      <c r="F8" s="301">
        <v>12</v>
      </c>
      <c r="H8" s="171" t="s">
        <v>15</v>
      </c>
      <c r="I8" s="30" t="s">
        <v>71</v>
      </c>
      <c r="J8" s="31">
        <v>45.8</v>
      </c>
      <c r="K8" s="31">
        <v>100</v>
      </c>
      <c r="L8" s="31">
        <v>3.5</v>
      </c>
      <c r="M8" s="31">
        <v>50</v>
      </c>
      <c r="N8" s="31">
        <v>100</v>
      </c>
      <c r="O8" s="31">
        <v>3.6</v>
      </c>
      <c r="P8" s="45">
        <f>((D8+E8)/C8)*100</f>
        <v>50</v>
      </c>
      <c r="Q8" s="45">
        <f>((D8+E8+F8)/C8)*100</f>
        <v>100</v>
      </c>
      <c r="R8" s="45">
        <f>((D8*5)+(E8*4)+(F8*3))/24</f>
        <v>3.5416666666666665</v>
      </c>
      <c r="S8" s="40"/>
      <c r="T8" s="40"/>
      <c r="U8" s="40"/>
      <c r="V8" s="40"/>
      <c r="W8" s="40"/>
      <c r="X8" s="40"/>
    </row>
    <row r="9" spans="1:24" ht="18.75" customHeight="1" thickTop="1" thickBot="1" x14ac:dyDescent="0.25">
      <c r="A9" s="314" t="s">
        <v>16</v>
      </c>
      <c r="B9" s="340" t="s">
        <v>71</v>
      </c>
      <c r="C9" s="340">
        <v>24</v>
      </c>
      <c r="D9" s="301">
        <v>2</v>
      </c>
      <c r="E9" s="301">
        <v>11</v>
      </c>
      <c r="F9" s="301">
        <v>11</v>
      </c>
      <c r="H9" s="169" t="s">
        <v>16</v>
      </c>
      <c r="I9" s="35" t="s">
        <v>71</v>
      </c>
      <c r="J9" s="31">
        <v>37.5</v>
      </c>
      <c r="K9" s="31">
        <v>100</v>
      </c>
      <c r="L9" s="31">
        <v>3.5</v>
      </c>
      <c r="M9" s="31">
        <v>54.2</v>
      </c>
      <c r="N9" s="31">
        <v>100</v>
      </c>
      <c r="O9" s="31">
        <v>3.6</v>
      </c>
      <c r="P9" s="45">
        <f t="shared" ref="P9:P13" si="0">((D9+E9)/C9)*100</f>
        <v>54.166666666666664</v>
      </c>
      <c r="Q9" s="45">
        <f t="shared" ref="Q9:Q13" si="1">((D9+E9+F9)/C9)*100</f>
        <v>100</v>
      </c>
      <c r="R9" s="45">
        <f>((D9*5)+(E9*4)+(F9*3))/24</f>
        <v>3.625</v>
      </c>
      <c r="S9" s="66"/>
      <c r="T9" s="66"/>
      <c r="U9" s="66"/>
      <c r="V9" s="66"/>
      <c r="W9" s="66"/>
      <c r="X9" s="67"/>
    </row>
    <row r="10" spans="1:24" ht="26.25" customHeight="1" thickTop="1" thickBot="1" x14ac:dyDescent="0.25">
      <c r="A10" s="319" t="s">
        <v>149</v>
      </c>
      <c r="B10" s="340" t="s">
        <v>140</v>
      </c>
      <c r="C10" s="340">
        <v>22</v>
      </c>
      <c r="D10" s="301">
        <v>1</v>
      </c>
      <c r="E10" s="301">
        <v>6</v>
      </c>
      <c r="F10" s="301">
        <v>14</v>
      </c>
      <c r="H10" s="95" t="s">
        <v>149</v>
      </c>
      <c r="I10" s="35" t="s">
        <v>140</v>
      </c>
      <c r="J10" s="31">
        <v>27.3</v>
      </c>
      <c r="K10" s="31">
        <v>100</v>
      </c>
      <c r="L10" s="31">
        <v>3.3</v>
      </c>
      <c r="M10" s="31">
        <v>41</v>
      </c>
      <c r="N10" s="31">
        <v>100</v>
      </c>
      <c r="O10" s="31">
        <v>3.7</v>
      </c>
      <c r="P10" s="45">
        <f t="shared" si="0"/>
        <v>31.818181818181817</v>
      </c>
      <c r="Q10" s="45">
        <f t="shared" si="1"/>
        <v>95.454545454545453</v>
      </c>
      <c r="R10" s="45">
        <f>((D10*5)+(E10*4)+(F10*3))/22</f>
        <v>3.2272727272727271</v>
      </c>
      <c r="S10" s="66"/>
      <c r="T10" s="66"/>
      <c r="U10" s="66"/>
      <c r="V10" s="66"/>
      <c r="W10" s="66"/>
      <c r="X10" s="67"/>
    </row>
    <row r="11" spans="1:24" ht="19.5" customHeight="1" thickTop="1" thickBot="1" x14ac:dyDescent="0.25">
      <c r="A11" s="547" t="s">
        <v>17</v>
      </c>
      <c r="B11" s="340" t="s">
        <v>75</v>
      </c>
      <c r="C11" s="340">
        <v>25</v>
      </c>
      <c r="D11" s="301">
        <v>8</v>
      </c>
      <c r="E11" s="301">
        <v>9</v>
      </c>
      <c r="F11" s="301">
        <v>8</v>
      </c>
      <c r="H11" s="544" t="s">
        <v>17</v>
      </c>
      <c r="I11" s="35" t="s">
        <v>75</v>
      </c>
      <c r="J11" s="31">
        <v>48</v>
      </c>
      <c r="K11" s="31">
        <v>100</v>
      </c>
      <c r="L11" s="31">
        <v>3.6</v>
      </c>
      <c r="M11" s="31">
        <v>68</v>
      </c>
      <c r="N11" s="31">
        <v>100</v>
      </c>
      <c r="O11" s="31">
        <v>3.7</v>
      </c>
      <c r="P11" s="45">
        <f t="shared" si="0"/>
        <v>68</v>
      </c>
      <c r="Q11" s="45">
        <f t="shared" si="1"/>
        <v>100</v>
      </c>
      <c r="R11" s="45">
        <f t="shared" ref="R11:R13" si="2">((D11*5)+(E11*4)+(F11*3))/25</f>
        <v>4</v>
      </c>
      <c r="S11" s="31"/>
      <c r="T11" s="31"/>
      <c r="U11" s="31"/>
      <c r="V11" s="31"/>
      <c r="W11" s="31"/>
      <c r="X11" s="31"/>
    </row>
    <row r="12" spans="1:24" ht="18" customHeight="1" thickTop="1" thickBot="1" x14ac:dyDescent="0.25">
      <c r="A12" s="547"/>
      <c r="B12" s="340" t="s">
        <v>76</v>
      </c>
      <c r="C12" s="340">
        <v>23</v>
      </c>
      <c r="D12" s="301">
        <v>4</v>
      </c>
      <c r="E12" s="301">
        <v>12</v>
      </c>
      <c r="F12" s="301">
        <v>7</v>
      </c>
      <c r="H12" s="545"/>
      <c r="I12" s="35" t="s">
        <v>76</v>
      </c>
      <c r="J12" s="96"/>
      <c r="K12" s="96"/>
      <c r="L12" s="96"/>
      <c r="M12" s="31">
        <v>56.5</v>
      </c>
      <c r="N12" s="31">
        <v>100</v>
      </c>
      <c r="O12" s="31">
        <v>3.7</v>
      </c>
      <c r="P12" s="45">
        <f t="shared" si="0"/>
        <v>69.565217391304344</v>
      </c>
      <c r="Q12" s="45">
        <f t="shared" si="1"/>
        <v>100</v>
      </c>
      <c r="R12" s="45">
        <f>((D12*5)+(E12*4)+(F12*3))/23</f>
        <v>3.8695652173913042</v>
      </c>
      <c r="S12" s="31"/>
      <c r="T12" s="31"/>
      <c r="U12" s="31"/>
      <c r="V12" s="31"/>
      <c r="W12" s="31"/>
      <c r="X12" s="31"/>
    </row>
    <row r="13" spans="1:24" ht="18.75" customHeight="1" thickTop="1" thickBot="1" x14ac:dyDescent="0.25">
      <c r="A13" s="547"/>
      <c r="B13" s="340" t="s">
        <v>63</v>
      </c>
      <c r="C13" s="340">
        <v>25</v>
      </c>
      <c r="D13" s="301">
        <v>6</v>
      </c>
      <c r="E13" s="301">
        <v>12</v>
      </c>
      <c r="F13" s="301">
        <v>7</v>
      </c>
      <c r="H13" s="546"/>
      <c r="I13" s="35" t="s">
        <v>63</v>
      </c>
      <c r="J13" s="31">
        <v>68</v>
      </c>
      <c r="K13" s="31">
        <v>100</v>
      </c>
      <c r="L13" s="31">
        <v>3.8</v>
      </c>
      <c r="M13" s="31">
        <v>64</v>
      </c>
      <c r="N13" s="31">
        <v>100</v>
      </c>
      <c r="O13" s="31">
        <v>3.9</v>
      </c>
      <c r="P13" s="45">
        <f t="shared" si="0"/>
        <v>72</v>
      </c>
      <c r="Q13" s="45">
        <f t="shared" si="1"/>
        <v>100</v>
      </c>
      <c r="R13" s="45">
        <f t="shared" si="2"/>
        <v>3.96</v>
      </c>
      <c r="S13" s="31"/>
      <c r="T13" s="31"/>
      <c r="U13" s="31"/>
      <c r="V13" s="31"/>
      <c r="W13" s="31"/>
      <c r="X13" s="31"/>
    </row>
    <row r="14" spans="1:24" ht="14.25" thickTop="1" x14ac:dyDescent="0.15"/>
    <row r="17" spans="7:7" ht="14.25" thickBot="1" x14ac:dyDescent="0.2"/>
    <row r="18" spans="7:7" ht="15" thickTop="1" thickBot="1" x14ac:dyDescent="0.2">
      <c r="G18" s="31"/>
    </row>
    <row r="19" spans="7:7" ht="14.25" thickTop="1" x14ac:dyDescent="0.15"/>
  </sheetData>
  <mergeCells count="31">
    <mergeCell ref="D3:D7"/>
    <mergeCell ref="E3:E7"/>
    <mergeCell ref="F3:F7"/>
    <mergeCell ref="A11:A13"/>
    <mergeCell ref="A2:A7"/>
    <mergeCell ref="B2:B7"/>
    <mergeCell ref="D2:F2"/>
    <mergeCell ref="C2:C7"/>
    <mergeCell ref="V3:V7"/>
    <mergeCell ref="W3:W7"/>
    <mergeCell ref="H2:H7"/>
    <mergeCell ref="I2:I7"/>
    <mergeCell ref="J2:L2"/>
    <mergeCell ref="M2:O2"/>
    <mergeCell ref="P2:R2"/>
    <mergeCell ref="X3:X7"/>
    <mergeCell ref="H11:H13"/>
    <mergeCell ref="S2:U2"/>
    <mergeCell ref="V2:X2"/>
    <mergeCell ref="J3:J7"/>
    <mergeCell ref="K3:K7"/>
    <mergeCell ref="L3:L7"/>
    <mergeCell ref="M3:M7"/>
    <mergeCell ref="N3:N7"/>
    <mergeCell ref="O3:O7"/>
    <mergeCell ref="P3:P7"/>
    <mergeCell ref="Q3:Q7"/>
    <mergeCell ref="R3:R7"/>
    <mergeCell ref="S3:S7"/>
    <mergeCell ref="T3:T7"/>
    <mergeCell ref="U3:U7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zoomScaleNormal="100" zoomScalePageLayoutView="60" workbookViewId="0">
      <selection activeCell="O20" sqref="O20"/>
    </sheetView>
  </sheetViews>
  <sheetFormatPr defaultRowHeight="13.5" x14ac:dyDescent="0.15"/>
  <cols>
    <col min="1" max="1" width="10.75" customWidth="1"/>
    <col min="2" max="3" width="6" customWidth="1"/>
    <col min="4" max="4" width="5.375" customWidth="1"/>
    <col min="5" max="5" width="5.625" customWidth="1"/>
    <col min="6" max="6" width="4.625" customWidth="1"/>
    <col min="7" max="17" width="9.625"/>
    <col min="18" max="18" width="10" bestFit="1" customWidth="1"/>
    <col min="19" max="1014" width="9.625"/>
  </cols>
  <sheetData>
    <row r="1" spans="1:24" ht="19.5" thickBot="1" x14ac:dyDescent="0.35">
      <c r="A1" s="28" t="s">
        <v>52</v>
      </c>
      <c r="B1" s="28"/>
      <c r="C1" s="28"/>
      <c r="D1" s="28"/>
      <c r="E1" s="28"/>
      <c r="F1" s="28"/>
    </row>
    <row r="2" spans="1:24" ht="16.5" customHeight="1" thickTop="1" thickBot="1" x14ac:dyDescent="0.2">
      <c r="A2" s="510" t="s">
        <v>53</v>
      </c>
      <c r="B2" s="511" t="s">
        <v>54</v>
      </c>
      <c r="C2" s="518" t="s">
        <v>261</v>
      </c>
      <c r="D2" s="509" t="s">
        <v>277</v>
      </c>
      <c r="E2" s="509"/>
      <c r="F2" s="509"/>
      <c r="H2" s="530" t="s">
        <v>53</v>
      </c>
      <c r="I2" s="507" t="s">
        <v>54</v>
      </c>
      <c r="J2" s="501" t="s">
        <v>55</v>
      </c>
      <c r="K2" s="501"/>
      <c r="L2" s="501"/>
      <c r="M2" s="501" t="s">
        <v>56</v>
      </c>
      <c r="N2" s="501"/>
      <c r="O2" s="501"/>
      <c r="P2" s="501" t="s">
        <v>57</v>
      </c>
      <c r="Q2" s="501"/>
      <c r="R2" s="501"/>
      <c r="S2" s="501" t="s">
        <v>58</v>
      </c>
      <c r="T2" s="501"/>
      <c r="U2" s="501"/>
      <c r="V2" s="501" t="s">
        <v>59</v>
      </c>
      <c r="W2" s="501"/>
      <c r="X2" s="501"/>
    </row>
    <row r="3" spans="1:24" ht="14.85" customHeight="1" thickTop="1" thickBot="1" x14ac:dyDescent="0.2">
      <c r="A3" s="510"/>
      <c r="B3" s="511"/>
      <c r="C3" s="519"/>
      <c r="D3" s="509">
        <v>5</v>
      </c>
      <c r="E3" s="509">
        <v>4</v>
      </c>
      <c r="F3" s="509">
        <v>3</v>
      </c>
      <c r="H3" s="530"/>
      <c r="I3" s="507"/>
      <c r="J3" s="502" t="s">
        <v>60</v>
      </c>
      <c r="K3" s="503" t="s">
        <v>61</v>
      </c>
      <c r="L3" s="502" t="s">
        <v>62</v>
      </c>
      <c r="M3" s="504" t="s">
        <v>60</v>
      </c>
      <c r="N3" s="504" t="s">
        <v>61</v>
      </c>
      <c r="O3" s="505" t="s">
        <v>62</v>
      </c>
      <c r="P3" s="504" t="s">
        <v>60</v>
      </c>
      <c r="Q3" s="504" t="s">
        <v>61</v>
      </c>
      <c r="R3" s="505" t="s">
        <v>62</v>
      </c>
      <c r="S3" s="497" t="s">
        <v>60</v>
      </c>
      <c r="T3" s="497" t="s">
        <v>61</v>
      </c>
      <c r="U3" s="497" t="s">
        <v>62</v>
      </c>
      <c r="V3" s="497" t="s">
        <v>60</v>
      </c>
      <c r="W3" s="497" t="s">
        <v>61</v>
      </c>
      <c r="X3" s="497" t="s">
        <v>62</v>
      </c>
    </row>
    <row r="4" spans="1:24" ht="15" customHeight="1" thickTop="1" thickBot="1" x14ac:dyDescent="0.2">
      <c r="A4" s="510"/>
      <c r="B4" s="511"/>
      <c r="C4" s="519"/>
      <c r="D4" s="509"/>
      <c r="E4" s="509"/>
      <c r="F4" s="509"/>
      <c r="H4" s="530"/>
      <c r="I4" s="507"/>
      <c r="J4" s="502"/>
      <c r="K4" s="503"/>
      <c r="L4" s="502"/>
      <c r="M4" s="504"/>
      <c r="N4" s="504"/>
      <c r="O4" s="505"/>
      <c r="P4" s="504"/>
      <c r="Q4" s="504"/>
      <c r="R4" s="505"/>
      <c r="S4" s="497"/>
      <c r="T4" s="497"/>
      <c r="U4" s="497"/>
      <c r="V4" s="497"/>
      <c r="W4" s="497"/>
      <c r="X4" s="497"/>
    </row>
    <row r="5" spans="1:24" ht="15" customHeight="1" thickTop="1" thickBot="1" x14ac:dyDescent="0.2">
      <c r="A5" s="510"/>
      <c r="B5" s="511"/>
      <c r="C5" s="519"/>
      <c r="D5" s="509"/>
      <c r="E5" s="509"/>
      <c r="F5" s="509"/>
      <c r="H5" s="530"/>
      <c r="I5" s="507"/>
      <c r="J5" s="502"/>
      <c r="K5" s="503"/>
      <c r="L5" s="502"/>
      <c r="M5" s="504"/>
      <c r="N5" s="504"/>
      <c r="O5" s="505"/>
      <c r="P5" s="504"/>
      <c r="Q5" s="504"/>
      <c r="R5" s="505"/>
      <c r="S5" s="497"/>
      <c r="T5" s="497"/>
      <c r="U5" s="497"/>
      <c r="V5" s="497"/>
      <c r="W5" s="497"/>
      <c r="X5" s="497"/>
    </row>
    <row r="6" spans="1:24" ht="15" customHeight="1" thickTop="1" thickBot="1" x14ac:dyDescent="0.2">
      <c r="A6" s="510"/>
      <c r="B6" s="511"/>
      <c r="C6" s="519"/>
      <c r="D6" s="509"/>
      <c r="E6" s="509"/>
      <c r="F6" s="509"/>
      <c r="H6" s="530"/>
      <c r="I6" s="507"/>
      <c r="J6" s="502"/>
      <c r="K6" s="503"/>
      <c r="L6" s="502"/>
      <c r="M6" s="504"/>
      <c r="N6" s="504"/>
      <c r="O6" s="505"/>
      <c r="P6" s="504"/>
      <c r="Q6" s="504"/>
      <c r="R6" s="505"/>
      <c r="S6" s="497"/>
      <c r="T6" s="497"/>
      <c r="U6" s="497"/>
      <c r="V6" s="497"/>
      <c r="W6" s="497"/>
      <c r="X6" s="497"/>
    </row>
    <row r="7" spans="1:24" ht="42.75" customHeight="1" thickTop="1" thickBot="1" x14ac:dyDescent="0.2">
      <c r="A7" s="510"/>
      <c r="B7" s="511"/>
      <c r="C7" s="520"/>
      <c r="D7" s="509"/>
      <c r="E7" s="509"/>
      <c r="F7" s="509"/>
      <c r="H7" s="530"/>
      <c r="I7" s="507"/>
      <c r="J7" s="502"/>
      <c r="K7" s="503"/>
      <c r="L7" s="502"/>
      <c r="M7" s="504"/>
      <c r="N7" s="504"/>
      <c r="O7" s="505"/>
      <c r="P7" s="504"/>
      <c r="Q7" s="504"/>
      <c r="R7" s="505"/>
      <c r="S7" s="497"/>
      <c r="T7" s="497"/>
      <c r="U7" s="497"/>
      <c r="V7" s="497"/>
      <c r="W7" s="497"/>
      <c r="X7" s="497"/>
    </row>
    <row r="8" spans="1:24" ht="13.5" customHeight="1" thickTop="1" thickBot="1" x14ac:dyDescent="0.2">
      <c r="A8" s="554" t="s">
        <v>15</v>
      </c>
      <c r="B8" s="317" t="s">
        <v>75</v>
      </c>
      <c r="C8" s="410">
        <v>25</v>
      </c>
      <c r="D8" s="301">
        <v>1</v>
      </c>
      <c r="E8" s="301">
        <v>7</v>
      </c>
      <c r="F8" s="301">
        <v>17</v>
      </c>
      <c r="H8" s="548" t="s">
        <v>15</v>
      </c>
      <c r="I8" s="75" t="s">
        <v>75</v>
      </c>
      <c r="J8" s="40">
        <v>32</v>
      </c>
      <c r="K8" s="98">
        <v>100</v>
      </c>
      <c r="L8" s="40">
        <v>3.4</v>
      </c>
      <c r="M8" s="31">
        <v>44</v>
      </c>
      <c r="N8" s="31">
        <v>100</v>
      </c>
      <c r="O8" s="31">
        <v>3.5</v>
      </c>
      <c r="P8" s="462">
        <f>((D8+E8)/C8)*100</f>
        <v>32</v>
      </c>
      <c r="Q8" s="462">
        <f>((D8+E8+F8)/C8)*100</f>
        <v>100</v>
      </c>
      <c r="R8" s="462">
        <f t="shared" ref="R8" si="0">(D8*5+E8*4+F8*3)/C8</f>
        <v>3.36</v>
      </c>
      <c r="S8" s="166"/>
      <c r="T8" s="166"/>
      <c r="U8" s="166"/>
      <c r="V8" s="166"/>
      <c r="W8" s="166"/>
      <c r="X8" s="166"/>
    </row>
    <row r="9" spans="1:24" ht="15" thickTop="1" thickBot="1" x14ac:dyDescent="0.2">
      <c r="A9" s="554"/>
      <c r="B9" s="318" t="s">
        <v>64</v>
      </c>
      <c r="C9" s="409">
        <v>27</v>
      </c>
      <c r="D9" s="301">
        <v>1</v>
      </c>
      <c r="E9" s="301">
        <v>5</v>
      </c>
      <c r="F9" s="301">
        <v>21</v>
      </c>
      <c r="H9" s="549"/>
      <c r="I9" s="47" t="s">
        <v>64</v>
      </c>
      <c r="J9" s="31">
        <v>28</v>
      </c>
      <c r="K9" s="98">
        <v>100</v>
      </c>
      <c r="L9" s="31">
        <v>3.4</v>
      </c>
      <c r="M9" s="31">
        <v>30.7</v>
      </c>
      <c r="N9" s="31">
        <v>100</v>
      </c>
      <c r="O9" s="31">
        <v>3.4</v>
      </c>
      <c r="P9" s="462">
        <f t="shared" ref="P9:P14" si="1">((D9+E9)/C9)*100</f>
        <v>22.222222222222221</v>
      </c>
      <c r="Q9" s="462">
        <f t="shared" ref="Q9:Q14" si="2">((D9+E9+F9)/C9)*100</f>
        <v>100</v>
      </c>
      <c r="R9" s="462">
        <f t="shared" ref="R9:R14" si="3">(D9*5+E9*4+F9*3)/C9</f>
        <v>3.2592592592592591</v>
      </c>
      <c r="S9" s="31"/>
      <c r="T9" s="31"/>
      <c r="U9" s="31"/>
      <c r="V9" s="31"/>
      <c r="W9" s="31"/>
      <c r="X9" s="31"/>
    </row>
    <row r="10" spans="1:24" ht="15" thickTop="1" thickBot="1" x14ac:dyDescent="0.2">
      <c r="A10" s="554"/>
      <c r="B10" s="318" t="s">
        <v>73</v>
      </c>
      <c r="C10" s="409">
        <v>25</v>
      </c>
      <c r="D10" s="301">
        <v>2</v>
      </c>
      <c r="E10" s="301">
        <v>7</v>
      </c>
      <c r="F10" s="301">
        <v>16</v>
      </c>
      <c r="H10" s="550"/>
      <c r="I10" s="48" t="s">
        <v>73</v>
      </c>
      <c r="J10" s="31">
        <v>36</v>
      </c>
      <c r="K10" s="98">
        <v>100</v>
      </c>
      <c r="L10" s="31">
        <v>3.4</v>
      </c>
      <c r="M10" s="31">
        <v>34.200000000000003</v>
      </c>
      <c r="N10" s="31">
        <v>100</v>
      </c>
      <c r="O10" s="31">
        <v>3.4</v>
      </c>
      <c r="P10" s="462">
        <f t="shared" si="1"/>
        <v>36</v>
      </c>
      <c r="Q10" s="462">
        <f t="shared" si="2"/>
        <v>100</v>
      </c>
      <c r="R10" s="462">
        <f t="shared" si="3"/>
        <v>3.44</v>
      </c>
      <c r="S10" s="31"/>
      <c r="T10" s="31"/>
      <c r="U10" s="31"/>
      <c r="V10" s="31"/>
      <c r="W10" s="31"/>
      <c r="X10" s="31"/>
    </row>
    <row r="11" spans="1:24" ht="15" thickTop="1" thickBot="1" x14ac:dyDescent="0.2">
      <c r="A11" s="555" t="s">
        <v>87</v>
      </c>
      <c r="B11" s="318" t="s">
        <v>75</v>
      </c>
      <c r="C11" s="409">
        <v>25</v>
      </c>
      <c r="D11" s="301">
        <v>0</v>
      </c>
      <c r="E11" s="301">
        <v>8</v>
      </c>
      <c r="F11" s="301">
        <v>17</v>
      </c>
      <c r="H11" s="551" t="s">
        <v>87</v>
      </c>
      <c r="I11" s="48" t="s">
        <v>75</v>
      </c>
      <c r="J11" s="31">
        <v>52</v>
      </c>
      <c r="K11" s="98">
        <v>100</v>
      </c>
      <c r="L11" s="31">
        <v>3.6</v>
      </c>
      <c r="M11" s="31">
        <v>52</v>
      </c>
      <c r="N11" s="31">
        <v>100</v>
      </c>
      <c r="O11" s="31">
        <v>3.6</v>
      </c>
      <c r="P11" s="462">
        <f t="shared" si="1"/>
        <v>32</v>
      </c>
      <c r="Q11" s="462">
        <f t="shared" si="2"/>
        <v>100</v>
      </c>
      <c r="R11" s="462">
        <f t="shared" si="3"/>
        <v>3.32</v>
      </c>
      <c r="S11" s="31"/>
      <c r="T11" s="31"/>
      <c r="U11" s="31"/>
      <c r="V11" s="31"/>
      <c r="W11" s="31"/>
      <c r="X11" s="31"/>
    </row>
    <row r="12" spans="1:24" ht="15" thickTop="1" thickBot="1" x14ac:dyDescent="0.2">
      <c r="A12" s="555"/>
      <c r="B12" s="318" t="s">
        <v>64</v>
      </c>
      <c r="C12" s="409">
        <v>27</v>
      </c>
      <c r="D12" s="301">
        <v>3</v>
      </c>
      <c r="E12" s="301">
        <v>8</v>
      </c>
      <c r="F12" s="301">
        <v>16</v>
      </c>
      <c r="H12" s="552"/>
      <c r="I12" s="48" t="s">
        <v>64</v>
      </c>
      <c r="J12" s="31">
        <v>36</v>
      </c>
      <c r="K12" s="98">
        <v>100</v>
      </c>
      <c r="L12" s="31">
        <v>3.8</v>
      </c>
      <c r="M12" s="31">
        <v>36</v>
      </c>
      <c r="N12" s="31">
        <v>100</v>
      </c>
      <c r="O12" s="31">
        <v>3.8</v>
      </c>
      <c r="P12" s="462">
        <f t="shared" si="1"/>
        <v>40.74074074074074</v>
      </c>
      <c r="Q12" s="462">
        <f t="shared" si="2"/>
        <v>100</v>
      </c>
      <c r="R12" s="462">
        <f t="shared" si="3"/>
        <v>3.5185185185185186</v>
      </c>
      <c r="S12" s="31"/>
      <c r="T12" s="31"/>
      <c r="U12" s="31"/>
      <c r="V12" s="31"/>
      <c r="W12" s="31"/>
      <c r="X12" s="31"/>
    </row>
    <row r="13" spans="1:24" ht="15" thickTop="1" thickBot="1" x14ac:dyDescent="0.2">
      <c r="A13" s="555"/>
      <c r="B13" s="318" t="s">
        <v>73</v>
      </c>
      <c r="C13" s="409">
        <v>25</v>
      </c>
      <c r="D13" s="301">
        <v>2</v>
      </c>
      <c r="E13" s="301">
        <v>8</v>
      </c>
      <c r="F13" s="301">
        <v>15</v>
      </c>
      <c r="H13" s="553"/>
      <c r="I13" s="48" t="s">
        <v>73</v>
      </c>
      <c r="J13" s="31">
        <v>32</v>
      </c>
      <c r="K13" s="98">
        <v>100</v>
      </c>
      <c r="L13" s="31">
        <v>3.7</v>
      </c>
      <c r="M13" s="31">
        <v>36</v>
      </c>
      <c r="N13" s="31">
        <v>100</v>
      </c>
      <c r="O13" s="31">
        <v>3.7</v>
      </c>
      <c r="P13" s="462">
        <f t="shared" si="1"/>
        <v>40</v>
      </c>
      <c r="Q13" s="462">
        <f t="shared" si="2"/>
        <v>100</v>
      </c>
      <c r="R13" s="462">
        <f t="shared" si="3"/>
        <v>3.48</v>
      </c>
      <c r="S13" s="31"/>
      <c r="T13" s="31"/>
      <c r="U13" s="31"/>
      <c r="V13" s="31"/>
      <c r="W13" s="31"/>
      <c r="X13" s="31"/>
    </row>
    <row r="14" spans="1:24" ht="27" customHeight="1" thickTop="1" thickBot="1" x14ac:dyDescent="0.2">
      <c r="A14" s="319" t="s">
        <v>134</v>
      </c>
      <c r="B14" s="318" t="s">
        <v>64</v>
      </c>
      <c r="C14" s="409">
        <v>27</v>
      </c>
      <c r="D14" s="301">
        <v>4</v>
      </c>
      <c r="E14" s="301">
        <v>8</v>
      </c>
      <c r="F14" s="301">
        <v>15</v>
      </c>
      <c r="H14" s="99" t="s">
        <v>134</v>
      </c>
      <c r="I14" s="48" t="s">
        <v>64</v>
      </c>
      <c r="J14" s="31">
        <v>36</v>
      </c>
      <c r="K14" s="98">
        <v>100</v>
      </c>
      <c r="L14" s="31">
        <v>3.6</v>
      </c>
      <c r="M14" s="31">
        <v>36</v>
      </c>
      <c r="N14" s="31">
        <v>100</v>
      </c>
      <c r="O14" s="31">
        <v>3.6</v>
      </c>
      <c r="P14" s="462">
        <f t="shared" si="1"/>
        <v>44.444444444444443</v>
      </c>
      <c r="Q14" s="462">
        <f t="shared" si="2"/>
        <v>100</v>
      </c>
      <c r="R14" s="462">
        <f t="shared" si="3"/>
        <v>3.5925925925925926</v>
      </c>
      <c r="S14" s="31"/>
      <c r="T14" s="31"/>
      <c r="U14" s="31"/>
      <c r="V14" s="31"/>
      <c r="W14" s="31"/>
      <c r="X14" s="31"/>
    </row>
    <row r="15" spans="1:24" ht="14.25" thickTop="1" x14ac:dyDescent="0.15">
      <c r="A15" s="316"/>
      <c r="B15" s="44"/>
      <c r="C15" s="44"/>
      <c r="D15" s="49"/>
      <c r="E15" s="49"/>
      <c r="F15" s="49"/>
    </row>
    <row r="16" spans="1:24" ht="14.25" thickBot="1" x14ac:dyDescent="0.2"/>
    <row r="17" spans="5:5" ht="15" thickTop="1" thickBot="1" x14ac:dyDescent="0.2">
      <c r="E17" s="31"/>
    </row>
    <row r="18" spans="5:5" ht="14.25" thickTop="1" x14ac:dyDescent="0.15"/>
  </sheetData>
  <mergeCells count="33">
    <mergeCell ref="A8:A10"/>
    <mergeCell ref="A11:A13"/>
    <mergeCell ref="D3:D7"/>
    <mergeCell ref="E3:E7"/>
    <mergeCell ref="F3:F7"/>
    <mergeCell ref="A2:A7"/>
    <mergeCell ref="B2:B7"/>
    <mergeCell ref="D2:F2"/>
    <mergeCell ref="C2:C7"/>
    <mergeCell ref="U3:U7"/>
    <mergeCell ref="V3:V7"/>
    <mergeCell ref="W3:W7"/>
    <mergeCell ref="H2:H7"/>
    <mergeCell ref="I2:I7"/>
    <mergeCell ref="J2:L2"/>
    <mergeCell ref="M2:O2"/>
    <mergeCell ref="P2:R2"/>
    <mergeCell ref="X3:X7"/>
    <mergeCell ref="H8:H10"/>
    <mergeCell ref="H11:H13"/>
    <mergeCell ref="S2:U2"/>
    <mergeCell ref="V2:X2"/>
    <mergeCell ref="J3:J7"/>
    <mergeCell ref="K3:K7"/>
    <mergeCell ref="L3:L7"/>
    <mergeCell ref="M3:M7"/>
    <mergeCell ref="N3:N7"/>
    <mergeCell ref="O3:O7"/>
    <mergeCell ref="P3:P7"/>
    <mergeCell ref="Q3:Q7"/>
    <mergeCell ref="R3:R7"/>
    <mergeCell ref="S3:S7"/>
    <mergeCell ref="T3:T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zoomScaleNormal="100" zoomScalePageLayoutView="60" workbookViewId="0">
      <selection activeCell="Q8" sqref="Q8"/>
    </sheetView>
  </sheetViews>
  <sheetFormatPr defaultRowHeight="13.5" x14ac:dyDescent="0.15"/>
  <cols>
    <col min="1" max="1" width="17.625" customWidth="1"/>
    <col min="2" max="3" width="3.875" customWidth="1"/>
    <col min="4" max="4" width="4.375" customWidth="1"/>
    <col min="5" max="5" width="3.625" customWidth="1"/>
    <col min="6" max="6" width="3.75" customWidth="1"/>
  </cols>
  <sheetData>
    <row r="1" spans="1:24" ht="19.5" thickBot="1" x14ac:dyDescent="0.35">
      <c r="A1" s="28" t="s">
        <v>52</v>
      </c>
      <c r="B1" s="28"/>
      <c r="C1" s="28"/>
      <c r="D1" s="28"/>
      <c r="E1" s="28"/>
      <c r="F1" s="28"/>
    </row>
    <row r="2" spans="1:24" ht="16.5" customHeight="1" thickTop="1" thickBot="1" x14ac:dyDescent="0.2">
      <c r="A2" s="510" t="s">
        <v>53</v>
      </c>
      <c r="B2" s="511" t="s">
        <v>54</v>
      </c>
      <c r="C2" s="518" t="s">
        <v>261</v>
      </c>
      <c r="D2" s="509" t="s">
        <v>277</v>
      </c>
      <c r="E2" s="509"/>
      <c r="F2" s="509"/>
      <c r="H2" s="530" t="s">
        <v>53</v>
      </c>
      <c r="I2" s="507" t="s">
        <v>54</v>
      </c>
      <c r="J2" s="501" t="s">
        <v>55</v>
      </c>
      <c r="K2" s="501"/>
      <c r="L2" s="501"/>
      <c r="M2" s="501" t="s">
        <v>56</v>
      </c>
      <c r="N2" s="501"/>
      <c r="O2" s="501"/>
      <c r="P2" s="501" t="s">
        <v>57</v>
      </c>
      <c r="Q2" s="501"/>
      <c r="R2" s="501"/>
      <c r="S2" s="501" t="s">
        <v>58</v>
      </c>
      <c r="T2" s="501"/>
      <c r="U2" s="501"/>
      <c r="V2" s="501" t="s">
        <v>59</v>
      </c>
      <c r="W2" s="501"/>
      <c r="X2" s="501"/>
    </row>
    <row r="3" spans="1:24" ht="14.85" customHeight="1" thickTop="1" thickBot="1" x14ac:dyDescent="0.2">
      <c r="A3" s="510"/>
      <c r="B3" s="511"/>
      <c r="C3" s="519"/>
      <c r="D3" s="509">
        <v>5</v>
      </c>
      <c r="E3" s="509">
        <v>4</v>
      </c>
      <c r="F3" s="509">
        <v>3</v>
      </c>
      <c r="H3" s="530"/>
      <c r="I3" s="507"/>
      <c r="J3" s="502" t="s">
        <v>60</v>
      </c>
      <c r="K3" s="503" t="s">
        <v>61</v>
      </c>
      <c r="L3" s="502" t="s">
        <v>62</v>
      </c>
      <c r="M3" s="504" t="s">
        <v>60</v>
      </c>
      <c r="N3" s="504" t="s">
        <v>61</v>
      </c>
      <c r="O3" s="505" t="s">
        <v>62</v>
      </c>
      <c r="P3" s="504" t="s">
        <v>60</v>
      </c>
      <c r="Q3" s="504" t="s">
        <v>61</v>
      </c>
      <c r="R3" s="505" t="s">
        <v>62</v>
      </c>
      <c r="S3" s="497" t="s">
        <v>60</v>
      </c>
      <c r="T3" s="497" t="s">
        <v>61</v>
      </c>
      <c r="U3" s="497" t="s">
        <v>62</v>
      </c>
      <c r="V3" s="497" t="s">
        <v>60</v>
      </c>
      <c r="W3" s="497" t="s">
        <v>61</v>
      </c>
      <c r="X3" s="497" t="s">
        <v>62</v>
      </c>
    </row>
    <row r="4" spans="1:24" ht="15" thickTop="1" thickBot="1" x14ac:dyDescent="0.2">
      <c r="A4" s="510"/>
      <c r="B4" s="511"/>
      <c r="C4" s="519"/>
      <c r="D4" s="509"/>
      <c r="E4" s="509"/>
      <c r="F4" s="509"/>
      <c r="H4" s="530"/>
      <c r="I4" s="507"/>
      <c r="J4" s="502"/>
      <c r="K4" s="503"/>
      <c r="L4" s="502"/>
      <c r="M4" s="504"/>
      <c r="N4" s="504"/>
      <c r="O4" s="505"/>
      <c r="P4" s="504"/>
      <c r="Q4" s="504"/>
      <c r="R4" s="505"/>
      <c r="S4" s="497"/>
      <c r="T4" s="497"/>
      <c r="U4" s="497"/>
      <c r="V4" s="497"/>
      <c r="W4" s="497"/>
      <c r="X4" s="497"/>
    </row>
    <row r="5" spans="1:24" ht="15" thickTop="1" thickBot="1" x14ac:dyDescent="0.2">
      <c r="A5" s="510"/>
      <c r="B5" s="511"/>
      <c r="C5" s="519"/>
      <c r="D5" s="509"/>
      <c r="E5" s="509"/>
      <c r="F5" s="509"/>
      <c r="H5" s="530"/>
      <c r="I5" s="507"/>
      <c r="J5" s="502"/>
      <c r="K5" s="503"/>
      <c r="L5" s="502"/>
      <c r="M5" s="504"/>
      <c r="N5" s="504"/>
      <c r="O5" s="505"/>
      <c r="P5" s="504"/>
      <c r="Q5" s="504"/>
      <c r="R5" s="505"/>
      <c r="S5" s="497"/>
      <c r="T5" s="497"/>
      <c r="U5" s="497"/>
      <c r="V5" s="497"/>
      <c r="W5" s="497"/>
      <c r="X5" s="497"/>
    </row>
    <row r="6" spans="1:24" ht="15" thickTop="1" thickBot="1" x14ac:dyDescent="0.2">
      <c r="A6" s="510"/>
      <c r="B6" s="511"/>
      <c r="C6" s="519"/>
      <c r="D6" s="509"/>
      <c r="E6" s="509"/>
      <c r="F6" s="509"/>
      <c r="H6" s="530"/>
      <c r="I6" s="507"/>
      <c r="J6" s="502"/>
      <c r="K6" s="503"/>
      <c r="L6" s="502"/>
      <c r="M6" s="504"/>
      <c r="N6" s="504"/>
      <c r="O6" s="505"/>
      <c r="P6" s="504"/>
      <c r="Q6" s="504"/>
      <c r="R6" s="505"/>
      <c r="S6" s="497"/>
      <c r="T6" s="497"/>
      <c r="U6" s="497"/>
      <c r="V6" s="497"/>
      <c r="W6" s="497"/>
      <c r="X6" s="497"/>
    </row>
    <row r="7" spans="1:24" ht="33" customHeight="1" thickTop="1" thickBot="1" x14ac:dyDescent="0.2">
      <c r="A7" s="510"/>
      <c r="B7" s="511"/>
      <c r="C7" s="520"/>
      <c r="D7" s="509"/>
      <c r="E7" s="509"/>
      <c r="F7" s="509"/>
      <c r="H7" s="530"/>
      <c r="I7" s="507"/>
      <c r="J7" s="502"/>
      <c r="K7" s="503"/>
      <c r="L7" s="502"/>
      <c r="M7" s="504"/>
      <c r="N7" s="504"/>
      <c r="O7" s="505"/>
      <c r="P7" s="504"/>
      <c r="Q7" s="504"/>
      <c r="R7" s="505"/>
      <c r="S7" s="497"/>
      <c r="T7" s="497"/>
      <c r="U7" s="497"/>
      <c r="V7" s="497"/>
      <c r="W7" s="497"/>
      <c r="X7" s="497"/>
    </row>
    <row r="8" spans="1:24" ht="25.5" customHeight="1" thickTop="1" thickBot="1" x14ac:dyDescent="0.25">
      <c r="A8" s="174" t="s">
        <v>15</v>
      </c>
      <c r="B8" s="300" t="s">
        <v>78</v>
      </c>
      <c r="C8" s="300">
        <v>25</v>
      </c>
      <c r="D8" s="301">
        <v>0</v>
      </c>
      <c r="E8" s="301">
        <v>14</v>
      </c>
      <c r="F8" s="301">
        <v>11</v>
      </c>
      <c r="H8" s="171" t="s">
        <v>15</v>
      </c>
      <c r="I8" s="37" t="s">
        <v>78</v>
      </c>
      <c r="J8" s="31">
        <v>56</v>
      </c>
      <c r="K8" s="31">
        <v>100</v>
      </c>
      <c r="L8" s="31">
        <v>3.8</v>
      </c>
      <c r="M8" s="31">
        <v>68</v>
      </c>
      <c r="N8" s="31">
        <v>100</v>
      </c>
      <c r="O8" s="31">
        <v>3.9</v>
      </c>
      <c r="P8" s="45">
        <f>((D8+E8)/C8)*100</f>
        <v>56.000000000000007</v>
      </c>
      <c r="Q8" s="45">
        <f>((D8+E8+F8)/C8)*100</f>
        <v>100</v>
      </c>
      <c r="R8" s="45">
        <f>((D8*5)+(E8*4)+(F8*3))/C8</f>
        <v>3.56</v>
      </c>
      <c r="S8" s="31"/>
      <c r="T8" s="31"/>
      <c r="U8" s="31"/>
      <c r="V8" s="31"/>
      <c r="W8" s="31"/>
      <c r="X8" s="31"/>
    </row>
    <row r="9" spans="1:24" ht="15.75" thickTop="1" thickBot="1" x14ac:dyDescent="0.25">
      <c r="A9" s="314" t="s">
        <v>87</v>
      </c>
      <c r="B9" s="300" t="s">
        <v>78</v>
      </c>
      <c r="C9" s="300">
        <v>25</v>
      </c>
      <c r="D9" s="301">
        <v>9</v>
      </c>
      <c r="E9" s="301">
        <v>14</v>
      </c>
      <c r="F9" s="301">
        <v>2</v>
      </c>
      <c r="H9" s="172" t="s">
        <v>87</v>
      </c>
      <c r="I9" s="30" t="s">
        <v>78</v>
      </c>
      <c r="J9" s="31">
        <v>96</v>
      </c>
      <c r="K9" s="31">
        <v>100</v>
      </c>
      <c r="L9" s="31">
        <v>4.2</v>
      </c>
      <c r="M9" s="31">
        <v>76</v>
      </c>
      <c r="N9" s="31">
        <v>100</v>
      </c>
      <c r="O9" s="31">
        <v>3.8</v>
      </c>
      <c r="P9" s="45">
        <f t="shared" ref="P9:P12" si="0">((D9+E9)/C9)*100</f>
        <v>92</v>
      </c>
      <c r="Q9" s="45">
        <f t="shared" ref="Q9:Q12" si="1">((D9+E9+F9)/C9)*100</f>
        <v>100</v>
      </c>
      <c r="R9" s="45">
        <f t="shared" ref="R9:R12" si="2">((D9*5)+(E9*4)+(F9*3))/C9</f>
        <v>4.28</v>
      </c>
      <c r="S9" s="31"/>
      <c r="T9" s="31"/>
      <c r="U9" s="31"/>
      <c r="V9" s="31"/>
      <c r="W9" s="31"/>
      <c r="X9" s="31"/>
    </row>
    <row r="10" spans="1:24" ht="26.25" customHeight="1" thickTop="1" thickBot="1" x14ac:dyDescent="0.25">
      <c r="A10" s="315" t="s">
        <v>168</v>
      </c>
      <c r="B10" s="300" t="s">
        <v>67</v>
      </c>
      <c r="C10" s="300"/>
      <c r="D10" s="301"/>
      <c r="E10" s="301"/>
      <c r="F10" s="301"/>
      <c r="H10" s="103" t="s">
        <v>168</v>
      </c>
      <c r="I10" s="35" t="s">
        <v>67</v>
      </c>
      <c r="J10" s="31"/>
      <c r="K10" s="31"/>
      <c r="L10" s="31"/>
      <c r="M10" s="31">
        <v>54</v>
      </c>
      <c r="N10" s="31">
        <v>100</v>
      </c>
      <c r="O10" s="31">
        <v>3.6</v>
      </c>
      <c r="P10" s="45" t="e">
        <f t="shared" si="0"/>
        <v>#DIV/0!</v>
      </c>
      <c r="Q10" s="45" t="e">
        <f t="shared" si="1"/>
        <v>#DIV/0!</v>
      </c>
      <c r="R10" s="45" t="e">
        <f t="shared" si="2"/>
        <v>#DIV/0!</v>
      </c>
      <c r="S10" s="31"/>
      <c r="T10" s="31"/>
      <c r="U10" s="31"/>
      <c r="V10" s="31"/>
      <c r="W10" s="31"/>
      <c r="X10" s="31"/>
    </row>
    <row r="11" spans="1:24" ht="17.25" customHeight="1" thickTop="1" thickBot="1" x14ac:dyDescent="0.25">
      <c r="A11" s="547" t="s">
        <v>148</v>
      </c>
      <c r="B11" s="300" t="s">
        <v>78</v>
      </c>
      <c r="C11" s="300">
        <v>25</v>
      </c>
      <c r="D11" s="301">
        <v>3</v>
      </c>
      <c r="E11" s="301">
        <v>16</v>
      </c>
      <c r="F11" s="301">
        <v>6</v>
      </c>
      <c r="H11" s="556" t="s">
        <v>148</v>
      </c>
      <c r="I11" s="35" t="s">
        <v>78</v>
      </c>
      <c r="J11" s="31">
        <v>96</v>
      </c>
      <c r="K11" s="31">
        <v>100</v>
      </c>
      <c r="L11" s="31">
        <v>4</v>
      </c>
      <c r="M11" s="31">
        <v>80</v>
      </c>
      <c r="N11" s="31">
        <v>100</v>
      </c>
      <c r="O11" s="31">
        <v>4</v>
      </c>
      <c r="P11" s="45">
        <f t="shared" si="0"/>
        <v>76</v>
      </c>
      <c r="Q11" s="45">
        <f t="shared" si="1"/>
        <v>100</v>
      </c>
      <c r="R11" s="45">
        <f t="shared" si="2"/>
        <v>3.88</v>
      </c>
      <c r="S11" s="31"/>
      <c r="T11" s="31"/>
      <c r="U11" s="31"/>
      <c r="V11" s="31"/>
      <c r="W11" s="31"/>
      <c r="X11" s="31"/>
    </row>
    <row r="12" spans="1:24" ht="15.75" thickTop="1" thickBot="1" x14ac:dyDescent="0.25">
      <c r="A12" s="547"/>
      <c r="B12" s="300" t="s">
        <v>95</v>
      </c>
      <c r="C12" s="300">
        <v>18</v>
      </c>
      <c r="D12" s="301">
        <v>0</v>
      </c>
      <c r="E12" s="301">
        <v>12</v>
      </c>
      <c r="F12" s="301">
        <v>6</v>
      </c>
      <c r="H12" s="557"/>
      <c r="I12" s="35" t="s">
        <v>95</v>
      </c>
      <c r="J12" s="31">
        <v>68</v>
      </c>
      <c r="K12" s="31">
        <v>100</v>
      </c>
      <c r="L12" s="31">
        <v>3.6</v>
      </c>
      <c r="M12" s="31">
        <v>50</v>
      </c>
      <c r="N12" s="31">
        <v>100</v>
      </c>
      <c r="O12" s="31">
        <v>3.5</v>
      </c>
      <c r="P12" s="45">
        <f t="shared" si="0"/>
        <v>66.666666666666657</v>
      </c>
      <c r="Q12" s="45">
        <f t="shared" si="1"/>
        <v>100</v>
      </c>
      <c r="R12" s="45">
        <f t="shared" si="2"/>
        <v>3.6666666666666665</v>
      </c>
      <c r="S12" s="31"/>
      <c r="T12" s="31"/>
      <c r="U12" s="31"/>
      <c r="V12" s="31"/>
      <c r="W12" s="31"/>
      <c r="X12" s="31"/>
    </row>
    <row r="13" spans="1:24" ht="14.25" thickTop="1" x14ac:dyDescent="0.15"/>
    <row r="15" spans="1:24" ht="14.25" thickBot="1" x14ac:dyDescent="0.2"/>
    <row r="16" spans="1:24" ht="15" thickTop="1" thickBot="1" x14ac:dyDescent="0.2">
      <c r="E16" s="408"/>
    </row>
    <row r="17" ht="14.25" thickTop="1" x14ac:dyDescent="0.15"/>
  </sheetData>
  <mergeCells count="31">
    <mergeCell ref="A11:A12"/>
    <mergeCell ref="D3:D7"/>
    <mergeCell ref="E3:E7"/>
    <mergeCell ref="F3:F7"/>
    <mergeCell ref="A2:A7"/>
    <mergeCell ref="B2:B7"/>
    <mergeCell ref="D2:F2"/>
    <mergeCell ref="C2:C7"/>
    <mergeCell ref="V3:V7"/>
    <mergeCell ref="W3:W7"/>
    <mergeCell ref="H2:H7"/>
    <mergeCell ref="I2:I7"/>
    <mergeCell ref="J2:L2"/>
    <mergeCell ref="M2:O2"/>
    <mergeCell ref="P2:R2"/>
    <mergeCell ref="X3:X7"/>
    <mergeCell ref="H11:H12"/>
    <mergeCell ref="S2:U2"/>
    <mergeCell ref="V2:X2"/>
    <mergeCell ref="J3:J7"/>
    <mergeCell ref="K3:K7"/>
    <mergeCell ref="L3:L7"/>
    <mergeCell ref="M3:M7"/>
    <mergeCell ref="N3:N7"/>
    <mergeCell ref="O3:O7"/>
    <mergeCell ref="P3:P7"/>
    <mergeCell ref="Q3:Q7"/>
    <mergeCell ref="R3:R7"/>
    <mergeCell ref="S3:S7"/>
    <mergeCell ref="T3:T7"/>
    <mergeCell ref="U3:U7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opLeftCell="A5" zoomScaleNormal="100" zoomScalePageLayoutView="60" workbookViewId="0">
      <selection activeCell="P14" sqref="P14"/>
    </sheetView>
  </sheetViews>
  <sheetFormatPr defaultRowHeight="13.5" x14ac:dyDescent="0.15"/>
  <cols>
    <col min="1" max="1" width="14.875" customWidth="1"/>
    <col min="2" max="3" width="5.125" customWidth="1"/>
    <col min="4" max="4" width="4" customWidth="1"/>
    <col min="5" max="5" width="3.375" customWidth="1"/>
    <col min="6" max="6" width="3" customWidth="1"/>
    <col min="7" max="7" width="5" customWidth="1"/>
    <col min="8" max="8" width="17.375" customWidth="1"/>
    <col min="9" max="1014" width="9.625"/>
  </cols>
  <sheetData>
    <row r="1" spans="1:24" ht="18.75" x14ac:dyDescent="0.3">
      <c r="A1" s="28" t="s">
        <v>52</v>
      </c>
      <c r="B1" s="28"/>
      <c r="C1" s="28"/>
      <c r="D1" s="28"/>
      <c r="E1" s="28"/>
      <c r="F1" s="28"/>
    </row>
    <row r="2" spans="1:24" ht="16.5" customHeight="1" thickBot="1" x14ac:dyDescent="0.2">
      <c r="A2" s="510" t="s">
        <v>53</v>
      </c>
      <c r="B2" s="511" t="s">
        <v>54</v>
      </c>
      <c r="C2" s="518" t="s">
        <v>261</v>
      </c>
      <c r="D2" s="509" t="s">
        <v>277</v>
      </c>
      <c r="E2" s="509"/>
      <c r="F2" s="509"/>
    </row>
    <row r="3" spans="1:24" ht="14.85" customHeight="1" thickTop="1" thickBot="1" x14ac:dyDescent="0.2">
      <c r="A3" s="510"/>
      <c r="B3" s="511"/>
      <c r="C3" s="519"/>
      <c r="D3" s="509">
        <v>5</v>
      </c>
      <c r="E3" s="509">
        <v>4</v>
      </c>
      <c r="F3" s="509">
        <v>3</v>
      </c>
      <c r="H3" s="530" t="s">
        <v>53</v>
      </c>
      <c r="I3" s="507" t="s">
        <v>54</v>
      </c>
      <c r="J3" s="562" t="s">
        <v>55</v>
      </c>
      <c r="K3" s="563"/>
      <c r="L3" s="564"/>
      <c r="M3" s="562" t="s">
        <v>56</v>
      </c>
      <c r="N3" s="563"/>
      <c r="O3" s="564"/>
      <c r="P3" s="562" t="s">
        <v>57</v>
      </c>
      <c r="Q3" s="563"/>
      <c r="R3" s="564"/>
      <c r="S3" s="562" t="s">
        <v>58</v>
      </c>
      <c r="T3" s="563"/>
      <c r="U3" s="564"/>
      <c r="V3" s="562" t="s">
        <v>59</v>
      </c>
      <c r="W3" s="563"/>
      <c r="X3" s="564"/>
    </row>
    <row r="4" spans="1:24" ht="15" customHeight="1" thickTop="1" x14ac:dyDescent="0.15">
      <c r="A4" s="510"/>
      <c r="B4" s="511"/>
      <c r="C4" s="519"/>
      <c r="D4" s="509"/>
      <c r="E4" s="509"/>
      <c r="F4" s="509"/>
      <c r="H4" s="567"/>
      <c r="I4" s="569"/>
      <c r="J4" s="502" t="s">
        <v>60</v>
      </c>
      <c r="K4" s="504" t="s">
        <v>61</v>
      </c>
      <c r="L4" s="502" t="s">
        <v>62</v>
      </c>
      <c r="M4" s="504" t="s">
        <v>60</v>
      </c>
      <c r="N4" s="504" t="s">
        <v>61</v>
      </c>
      <c r="O4" s="504" t="s">
        <v>62</v>
      </c>
      <c r="P4" s="504" t="s">
        <v>60</v>
      </c>
      <c r="Q4" s="504" t="s">
        <v>61</v>
      </c>
      <c r="R4" s="504" t="s">
        <v>62</v>
      </c>
      <c r="S4" s="504" t="s">
        <v>60</v>
      </c>
      <c r="T4" s="504" t="s">
        <v>61</v>
      </c>
      <c r="U4" s="504" t="s">
        <v>62</v>
      </c>
      <c r="V4" s="504" t="s">
        <v>60</v>
      </c>
      <c r="W4" s="504" t="s">
        <v>61</v>
      </c>
      <c r="X4" s="504" t="s">
        <v>62</v>
      </c>
    </row>
    <row r="5" spans="1:24" ht="15" customHeight="1" x14ac:dyDescent="0.15">
      <c r="A5" s="510"/>
      <c r="B5" s="511"/>
      <c r="C5" s="519"/>
      <c r="D5" s="509"/>
      <c r="E5" s="509"/>
      <c r="F5" s="509"/>
      <c r="H5" s="567"/>
      <c r="I5" s="569"/>
      <c r="J5" s="565"/>
      <c r="K5" s="558"/>
      <c r="L5" s="565"/>
      <c r="M5" s="558"/>
      <c r="N5" s="558"/>
      <c r="O5" s="558"/>
      <c r="P5" s="558"/>
      <c r="Q5" s="558"/>
      <c r="R5" s="558"/>
      <c r="S5" s="558"/>
      <c r="T5" s="558"/>
      <c r="U5" s="558"/>
      <c r="V5" s="558"/>
      <c r="W5" s="558"/>
      <c r="X5" s="558"/>
    </row>
    <row r="6" spans="1:24" ht="15" customHeight="1" x14ac:dyDescent="0.15">
      <c r="A6" s="510"/>
      <c r="B6" s="511"/>
      <c r="C6" s="519"/>
      <c r="D6" s="509"/>
      <c r="E6" s="509"/>
      <c r="F6" s="509"/>
      <c r="H6" s="567"/>
      <c r="I6" s="569"/>
      <c r="J6" s="565"/>
      <c r="K6" s="558"/>
      <c r="L6" s="565"/>
      <c r="M6" s="558"/>
      <c r="N6" s="558"/>
      <c r="O6" s="558"/>
      <c r="P6" s="558"/>
      <c r="Q6" s="558"/>
      <c r="R6" s="558"/>
      <c r="S6" s="558"/>
      <c r="T6" s="558"/>
      <c r="U6" s="558"/>
      <c r="V6" s="558"/>
      <c r="W6" s="558"/>
      <c r="X6" s="558"/>
    </row>
    <row r="7" spans="1:24" ht="39" customHeight="1" x14ac:dyDescent="0.15">
      <c r="A7" s="510"/>
      <c r="B7" s="511"/>
      <c r="C7" s="520"/>
      <c r="D7" s="509"/>
      <c r="E7" s="509"/>
      <c r="F7" s="509"/>
      <c r="H7" s="567"/>
      <c r="I7" s="569"/>
      <c r="J7" s="565"/>
      <c r="K7" s="558"/>
      <c r="L7" s="565"/>
      <c r="M7" s="558"/>
      <c r="N7" s="558"/>
      <c r="O7" s="558"/>
      <c r="P7" s="558"/>
      <c r="Q7" s="558"/>
      <c r="R7" s="558"/>
      <c r="S7" s="558"/>
      <c r="T7" s="558"/>
      <c r="U7" s="558"/>
      <c r="V7" s="558"/>
      <c r="W7" s="558"/>
      <c r="X7" s="558"/>
    </row>
    <row r="8" spans="1:24" ht="15.75" customHeight="1" thickBot="1" x14ac:dyDescent="0.25">
      <c r="A8" s="537" t="s">
        <v>15</v>
      </c>
      <c r="B8" s="300" t="s">
        <v>81</v>
      </c>
      <c r="C8" s="300">
        <v>22</v>
      </c>
      <c r="D8" s="301">
        <v>2</v>
      </c>
      <c r="E8" s="301">
        <v>8</v>
      </c>
      <c r="F8" s="301">
        <v>12</v>
      </c>
      <c r="H8" s="568"/>
      <c r="I8" s="570"/>
      <c r="J8" s="566"/>
      <c r="K8" s="559"/>
      <c r="L8" s="566"/>
      <c r="M8" s="559"/>
      <c r="N8" s="559"/>
      <c r="O8" s="559"/>
      <c r="P8" s="559"/>
      <c r="Q8" s="559"/>
      <c r="R8" s="559"/>
      <c r="S8" s="559"/>
      <c r="T8" s="559"/>
      <c r="U8" s="559"/>
      <c r="V8" s="559"/>
      <c r="W8" s="559"/>
      <c r="X8" s="559"/>
    </row>
    <row r="9" spans="1:24" ht="15.75" customHeight="1" thickTop="1" thickBot="1" x14ac:dyDescent="0.25">
      <c r="A9" s="537"/>
      <c r="B9" s="300" t="s">
        <v>77</v>
      </c>
      <c r="C9" s="300">
        <v>25</v>
      </c>
      <c r="D9" s="301">
        <v>6</v>
      </c>
      <c r="E9" s="301">
        <v>6</v>
      </c>
      <c r="F9" s="301">
        <v>13</v>
      </c>
      <c r="H9" s="533" t="s">
        <v>15</v>
      </c>
      <c r="I9" s="37" t="s">
        <v>81</v>
      </c>
      <c r="J9" s="31">
        <v>63.6</v>
      </c>
      <c r="K9" s="31">
        <v>100</v>
      </c>
      <c r="L9" s="31">
        <v>3.8</v>
      </c>
      <c r="M9" s="31">
        <v>50</v>
      </c>
      <c r="N9" s="31">
        <v>100</v>
      </c>
      <c r="O9" s="31">
        <v>3.7</v>
      </c>
      <c r="P9" s="45">
        <f>((D8+E8)/C8)*100</f>
        <v>45.454545454545453</v>
      </c>
      <c r="Q9" s="45">
        <f>((D8+E8+F8)/C8)*100</f>
        <v>100</v>
      </c>
      <c r="R9" s="45">
        <f>((D8*5)+(E8*4)+(F8*3))/C8</f>
        <v>3.5454545454545454</v>
      </c>
      <c r="S9" s="31"/>
      <c r="T9" s="31"/>
      <c r="U9" s="31"/>
      <c r="V9" s="31"/>
      <c r="W9" s="100"/>
      <c r="X9" s="31"/>
    </row>
    <row r="10" spans="1:24" ht="15.75" thickTop="1" thickBot="1" x14ac:dyDescent="0.25">
      <c r="A10" s="537"/>
      <c r="B10" s="300" t="s">
        <v>93</v>
      </c>
      <c r="C10" s="300"/>
      <c r="D10" s="301"/>
      <c r="E10" s="301"/>
      <c r="F10" s="301"/>
      <c r="H10" s="560"/>
      <c r="I10" s="35" t="s">
        <v>77</v>
      </c>
      <c r="J10" s="31">
        <v>56</v>
      </c>
      <c r="K10" s="31">
        <v>100</v>
      </c>
      <c r="L10" s="31">
        <v>3.4</v>
      </c>
      <c r="M10" s="31">
        <v>44</v>
      </c>
      <c r="N10" s="31">
        <v>100</v>
      </c>
      <c r="O10" s="31">
        <v>3.5</v>
      </c>
      <c r="P10" s="45">
        <f t="shared" ref="P10:P20" si="0">((D9+E9)/C9)*100</f>
        <v>48</v>
      </c>
      <c r="Q10" s="45">
        <f t="shared" ref="Q10:Q20" si="1">((D9+E9+F9)/C9)*100</f>
        <v>100</v>
      </c>
      <c r="R10" s="45">
        <f t="shared" ref="R10:R20" si="2">((D9*5)+(E9*4)+(F9*3))/C9</f>
        <v>3.72</v>
      </c>
      <c r="S10" s="31"/>
      <c r="T10" s="31"/>
      <c r="U10" s="31"/>
      <c r="V10" s="31"/>
      <c r="W10" s="100"/>
      <c r="X10" s="31"/>
    </row>
    <row r="11" spans="1:24" ht="15.75" thickTop="1" thickBot="1" x14ac:dyDescent="0.25">
      <c r="A11" s="537"/>
      <c r="B11" s="300" t="s">
        <v>67</v>
      </c>
      <c r="C11" s="300"/>
      <c r="D11" s="301"/>
      <c r="E11" s="301"/>
      <c r="F11" s="301"/>
      <c r="H11" s="560"/>
      <c r="I11" s="35" t="s">
        <v>93</v>
      </c>
      <c r="J11" s="31"/>
      <c r="K11" s="31"/>
      <c r="L11" s="31"/>
      <c r="M11" s="31">
        <v>68</v>
      </c>
      <c r="N11" s="31">
        <v>100</v>
      </c>
      <c r="O11" s="31">
        <v>3.7</v>
      </c>
      <c r="P11" s="45" t="e">
        <f t="shared" si="0"/>
        <v>#DIV/0!</v>
      </c>
      <c r="Q11" s="45" t="e">
        <f t="shared" si="1"/>
        <v>#DIV/0!</v>
      </c>
      <c r="R11" s="45" t="e">
        <f t="shared" si="2"/>
        <v>#DIV/0!</v>
      </c>
      <c r="S11" s="31"/>
      <c r="T11" s="31"/>
      <c r="U11" s="31"/>
      <c r="V11" s="31"/>
      <c r="W11" s="100"/>
      <c r="X11" s="31"/>
    </row>
    <row r="12" spans="1:24" ht="15.75" thickTop="1" thickBot="1" x14ac:dyDescent="0.25">
      <c r="A12" s="537" t="s">
        <v>87</v>
      </c>
      <c r="B12" s="300" t="s">
        <v>81</v>
      </c>
      <c r="C12" s="300">
        <v>22</v>
      </c>
      <c r="D12" s="301">
        <v>4</v>
      </c>
      <c r="E12" s="301">
        <v>11</v>
      </c>
      <c r="F12" s="301">
        <v>7</v>
      </c>
      <c r="H12" s="561"/>
      <c r="I12" s="35" t="s">
        <v>67</v>
      </c>
      <c r="J12" s="31"/>
      <c r="K12" s="31"/>
      <c r="L12" s="31"/>
      <c r="M12" s="31">
        <v>36</v>
      </c>
      <c r="N12" s="31">
        <v>100</v>
      </c>
      <c r="O12" s="31">
        <v>3.3</v>
      </c>
      <c r="P12" s="45" t="e">
        <f t="shared" si="0"/>
        <v>#DIV/0!</v>
      </c>
      <c r="Q12" s="45" t="e">
        <f t="shared" si="1"/>
        <v>#DIV/0!</v>
      </c>
      <c r="R12" s="45" t="e">
        <f t="shared" si="2"/>
        <v>#DIV/0!</v>
      </c>
      <c r="S12" s="31"/>
      <c r="T12" s="31"/>
      <c r="U12" s="31"/>
      <c r="V12" s="31"/>
      <c r="W12" s="100"/>
      <c r="X12" s="31"/>
    </row>
    <row r="13" spans="1:24" ht="15.75" thickTop="1" thickBot="1" x14ac:dyDescent="0.25">
      <c r="A13" s="537"/>
      <c r="B13" s="300" t="s">
        <v>77</v>
      </c>
      <c r="C13" s="300">
        <v>25</v>
      </c>
      <c r="D13" s="301">
        <v>10</v>
      </c>
      <c r="E13" s="301">
        <v>10</v>
      </c>
      <c r="F13" s="301">
        <v>5</v>
      </c>
      <c r="H13" s="533" t="s">
        <v>87</v>
      </c>
      <c r="I13" s="37" t="s">
        <v>81</v>
      </c>
      <c r="J13" s="31">
        <v>84</v>
      </c>
      <c r="K13" s="31">
        <v>100</v>
      </c>
      <c r="L13" s="31">
        <v>4</v>
      </c>
      <c r="M13" s="31">
        <v>72.7</v>
      </c>
      <c r="N13" s="31">
        <v>100</v>
      </c>
      <c r="O13" s="31">
        <v>3.8</v>
      </c>
      <c r="P13" s="45">
        <f t="shared" si="0"/>
        <v>68.181818181818173</v>
      </c>
      <c r="Q13" s="45">
        <f t="shared" si="1"/>
        <v>100</v>
      </c>
      <c r="R13" s="45">
        <f t="shared" si="2"/>
        <v>3.8636363636363638</v>
      </c>
      <c r="S13" s="31"/>
      <c r="T13" s="31"/>
      <c r="U13" s="31"/>
      <c r="V13" s="31"/>
      <c r="W13" s="100"/>
      <c r="X13" s="31"/>
    </row>
    <row r="14" spans="1:24" ht="15.75" thickTop="1" thickBot="1" x14ac:dyDescent="0.25">
      <c r="A14" s="537"/>
      <c r="B14" s="300" t="s">
        <v>93</v>
      </c>
      <c r="C14" s="300"/>
      <c r="D14" s="301"/>
      <c r="E14" s="301"/>
      <c r="F14" s="301"/>
      <c r="H14" s="560"/>
      <c r="I14" s="35" t="s">
        <v>77</v>
      </c>
      <c r="J14" s="31">
        <v>63.6</v>
      </c>
      <c r="K14" s="31">
        <v>100</v>
      </c>
      <c r="L14" s="31">
        <v>3.8</v>
      </c>
      <c r="M14" s="31">
        <v>84</v>
      </c>
      <c r="N14" s="31">
        <v>100</v>
      </c>
      <c r="O14" s="31">
        <v>4.5999999999999996</v>
      </c>
      <c r="P14" s="45">
        <f t="shared" si="0"/>
        <v>80</v>
      </c>
      <c r="Q14" s="45">
        <f t="shared" si="1"/>
        <v>100</v>
      </c>
      <c r="R14" s="45">
        <f t="shared" si="2"/>
        <v>4.2</v>
      </c>
      <c r="S14" s="31"/>
      <c r="T14" s="31"/>
      <c r="U14" s="31"/>
      <c r="V14" s="31"/>
      <c r="W14" s="100"/>
      <c r="X14" s="31"/>
    </row>
    <row r="15" spans="1:24" ht="15.75" thickTop="1" thickBot="1" x14ac:dyDescent="0.25">
      <c r="A15" s="537"/>
      <c r="B15" s="300" t="s">
        <v>67</v>
      </c>
      <c r="C15" s="300"/>
      <c r="D15" s="301"/>
      <c r="E15" s="301"/>
      <c r="F15" s="301"/>
      <c r="H15" s="560"/>
      <c r="I15" s="35" t="s">
        <v>93</v>
      </c>
      <c r="J15" s="31"/>
      <c r="K15" s="31"/>
      <c r="L15" s="31"/>
      <c r="M15" s="31">
        <v>63.3</v>
      </c>
      <c r="N15" s="31">
        <v>100</v>
      </c>
      <c r="O15" s="31">
        <v>3.8</v>
      </c>
      <c r="P15" s="45" t="e">
        <f t="shared" si="0"/>
        <v>#DIV/0!</v>
      </c>
      <c r="Q15" s="45" t="e">
        <f t="shared" si="1"/>
        <v>#DIV/0!</v>
      </c>
      <c r="R15" s="45" t="e">
        <f t="shared" si="2"/>
        <v>#DIV/0!</v>
      </c>
      <c r="S15" s="31"/>
      <c r="T15" s="31"/>
      <c r="U15" s="31"/>
      <c r="V15" s="31"/>
      <c r="W15" s="100"/>
      <c r="X15" s="31"/>
    </row>
    <row r="16" spans="1:24" ht="28.5" customHeight="1" thickTop="1" thickBot="1" x14ac:dyDescent="0.25">
      <c r="A16" s="174" t="s">
        <v>158</v>
      </c>
      <c r="B16" s="300" t="s">
        <v>67</v>
      </c>
      <c r="C16" s="300"/>
      <c r="D16" s="301"/>
      <c r="E16" s="301"/>
      <c r="F16" s="301"/>
      <c r="H16" s="561"/>
      <c r="I16" s="35" t="s">
        <v>67</v>
      </c>
      <c r="J16" s="31"/>
      <c r="K16" s="31"/>
      <c r="L16" s="31"/>
      <c r="M16" s="31">
        <v>36</v>
      </c>
      <c r="N16" s="31">
        <v>100</v>
      </c>
      <c r="O16" s="31">
        <v>3.3</v>
      </c>
      <c r="P16" s="45" t="e">
        <f t="shared" si="0"/>
        <v>#DIV/0!</v>
      </c>
      <c r="Q16" s="45" t="e">
        <f t="shared" si="1"/>
        <v>#DIV/0!</v>
      </c>
      <c r="R16" s="45" t="e">
        <f t="shared" si="2"/>
        <v>#DIV/0!</v>
      </c>
      <c r="S16" s="31"/>
      <c r="T16" s="31"/>
      <c r="U16" s="31"/>
      <c r="V16" s="31"/>
      <c r="W16" s="100"/>
      <c r="X16" s="31"/>
    </row>
    <row r="17" spans="1:24" ht="27" customHeight="1" thickTop="1" thickBot="1" x14ac:dyDescent="0.25">
      <c r="A17" s="174" t="s">
        <v>120</v>
      </c>
      <c r="B17" s="300" t="s">
        <v>93</v>
      </c>
      <c r="C17" s="300"/>
      <c r="D17" s="301"/>
      <c r="E17" s="301"/>
      <c r="F17" s="301"/>
      <c r="H17" s="171" t="s">
        <v>158</v>
      </c>
      <c r="I17" s="35" t="s">
        <v>67</v>
      </c>
      <c r="J17" s="31"/>
      <c r="K17" s="31"/>
      <c r="L17" s="31"/>
      <c r="M17" s="31">
        <v>60</v>
      </c>
      <c r="N17" s="31">
        <v>100</v>
      </c>
      <c r="O17" s="31">
        <v>3.6</v>
      </c>
      <c r="P17" s="45" t="e">
        <f t="shared" si="0"/>
        <v>#DIV/0!</v>
      </c>
      <c r="Q17" s="45" t="e">
        <f t="shared" si="1"/>
        <v>#DIV/0!</v>
      </c>
      <c r="R17" s="45" t="e">
        <f t="shared" si="2"/>
        <v>#DIV/0!</v>
      </c>
      <c r="S17" s="31"/>
      <c r="T17" s="31"/>
      <c r="U17" s="31"/>
      <c r="V17" s="31"/>
      <c r="W17" s="100"/>
      <c r="X17" s="31"/>
    </row>
    <row r="18" spans="1:24" ht="27" thickTop="1" thickBot="1" x14ac:dyDescent="0.25">
      <c r="A18" s="174" t="s">
        <v>159</v>
      </c>
      <c r="B18" s="300" t="s">
        <v>93</v>
      </c>
      <c r="C18" s="300"/>
      <c r="D18" s="301"/>
      <c r="E18" s="301"/>
      <c r="F18" s="301"/>
      <c r="H18" s="171" t="s">
        <v>120</v>
      </c>
      <c r="I18" s="35" t="s">
        <v>93</v>
      </c>
      <c r="J18" s="31"/>
      <c r="K18" s="31"/>
      <c r="L18" s="31"/>
      <c r="M18" s="31">
        <v>77</v>
      </c>
      <c r="N18" s="31">
        <v>100</v>
      </c>
      <c r="O18" s="31">
        <v>3.7</v>
      </c>
      <c r="P18" s="45" t="e">
        <f t="shared" si="0"/>
        <v>#DIV/0!</v>
      </c>
      <c r="Q18" s="45" t="e">
        <f t="shared" si="1"/>
        <v>#DIV/0!</v>
      </c>
      <c r="R18" s="45" t="e">
        <f t="shared" si="2"/>
        <v>#DIV/0!</v>
      </c>
      <c r="S18" s="31"/>
      <c r="T18" s="31"/>
      <c r="U18" s="31"/>
      <c r="V18" s="31"/>
      <c r="W18" s="100"/>
      <c r="X18" s="31"/>
    </row>
    <row r="19" spans="1:24" ht="24.75" customHeight="1" thickTop="1" thickBot="1" x14ac:dyDescent="0.25">
      <c r="A19" s="309" t="s">
        <v>17</v>
      </c>
      <c r="B19" s="300" t="s">
        <v>81</v>
      </c>
      <c r="C19" s="300">
        <v>22</v>
      </c>
      <c r="D19" s="301">
        <v>7</v>
      </c>
      <c r="E19" s="301">
        <v>8</v>
      </c>
      <c r="F19" s="301">
        <v>7</v>
      </c>
      <c r="H19" s="171" t="s">
        <v>159</v>
      </c>
      <c r="I19" s="35" t="s">
        <v>93</v>
      </c>
      <c r="J19" s="31"/>
      <c r="K19" s="31"/>
      <c r="L19" s="31"/>
      <c r="M19" s="31">
        <v>81.8</v>
      </c>
      <c r="N19" s="31">
        <v>100</v>
      </c>
      <c r="O19" s="31">
        <v>3.8</v>
      </c>
      <c r="P19" s="45" t="e">
        <f t="shared" si="0"/>
        <v>#DIV/0!</v>
      </c>
      <c r="Q19" s="45" t="e">
        <f t="shared" si="1"/>
        <v>#DIV/0!</v>
      </c>
      <c r="R19" s="45" t="e">
        <f t="shared" si="2"/>
        <v>#DIV/0!</v>
      </c>
      <c r="S19" s="31"/>
      <c r="T19" s="31"/>
      <c r="U19" s="31"/>
      <c r="V19" s="31"/>
      <c r="W19" s="100"/>
      <c r="X19" s="31"/>
    </row>
    <row r="20" spans="1:24" ht="15.75" thickTop="1" thickBot="1" x14ac:dyDescent="0.25">
      <c r="H20" s="81" t="s">
        <v>17</v>
      </c>
      <c r="I20" s="35" t="s">
        <v>81</v>
      </c>
      <c r="J20" s="31">
        <v>81</v>
      </c>
      <c r="K20" s="31">
        <v>100</v>
      </c>
      <c r="L20" s="31">
        <v>4</v>
      </c>
      <c r="M20" s="31">
        <v>77.2</v>
      </c>
      <c r="N20" s="31">
        <v>100</v>
      </c>
      <c r="O20" s="31">
        <v>4.0999999999999996</v>
      </c>
      <c r="P20" s="45">
        <f t="shared" si="0"/>
        <v>68.181818181818173</v>
      </c>
      <c r="Q20" s="45">
        <f t="shared" si="1"/>
        <v>100</v>
      </c>
      <c r="R20" s="45">
        <f t="shared" si="2"/>
        <v>4</v>
      </c>
      <c r="S20" s="31"/>
      <c r="T20" s="31"/>
      <c r="U20" s="31"/>
      <c r="V20" s="31"/>
      <c r="W20" s="100"/>
      <c r="X20" s="31"/>
    </row>
    <row r="21" spans="1:24" ht="15" thickTop="1" thickBot="1" x14ac:dyDescent="0.2">
      <c r="D21" s="31"/>
    </row>
    <row r="22" spans="1:24" ht="14.25" thickTop="1" x14ac:dyDescent="0.15"/>
  </sheetData>
  <mergeCells count="33">
    <mergeCell ref="A8:A11"/>
    <mergeCell ref="A12:A15"/>
    <mergeCell ref="D3:D7"/>
    <mergeCell ref="E3:E7"/>
    <mergeCell ref="F3:F7"/>
    <mergeCell ref="A2:A7"/>
    <mergeCell ref="B2:B7"/>
    <mergeCell ref="D2:F2"/>
    <mergeCell ref="C2:C7"/>
    <mergeCell ref="U4:U8"/>
    <mergeCell ref="V4:V8"/>
    <mergeCell ref="W4:W8"/>
    <mergeCell ref="H3:H8"/>
    <mergeCell ref="I3:I8"/>
    <mergeCell ref="J3:L3"/>
    <mergeCell ref="M3:O3"/>
    <mergeCell ref="P3:R3"/>
    <mergeCell ref="X4:X8"/>
    <mergeCell ref="H9:H12"/>
    <mergeCell ref="H13:H16"/>
    <mergeCell ref="S3:U3"/>
    <mergeCell ref="V3:X3"/>
    <mergeCell ref="J4:J8"/>
    <mergeCell ref="K4:K8"/>
    <mergeCell ref="L4:L8"/>
    <mergeCell ref="M4:M8"/>
    <mergeCell ref="N4:N8"/>
    <mergeCell ref="O4:O8"/>
    <mergeCell ref="P4:P8"/>
    <mergeCell ref="Q4:Q8"/>
    <mergeCell ref="R4:R8"/>
    <mergeCell ref="S4:S8"/>
    <mergeCell ref="T4:T8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zoomScaleNormal="100" zoomScalePageLayoutView="60" workbookViewId="0">
      <selection activeCell="O20" sqref="O20"/>
    </sheetView>
  </sheetViews>
  <sheetFormatPr defaultRowHeight="13.5" x14ac:dyDescent="0.15"/>
  <cols>
    <col min="1" max="1" width="14.125"/>
    <col min="2" max="3" width="3.75" customWidth="1"/>
    <col min="4" max="4" width="3.125" customWidth="1"/>
    <col min="5" max="6" width="3.25" customWidth="1"/>
    <col min="7" max="1014" width="9.625"/>
  </cols>
  <sheetData>
    <row r="1" spans="1:24" ht="19.5" thickBot="1" x14ac:dyDescent="0.35">
      <c r="A1" s="28" t="s">
        <v>52</v>
      </c>
      <c r="B1" s="28"/>
      <c r="C1" s="28"/>
      <c r="D1" s="28"/>
      <c r="E1" s="28"/>
      <c r="F1" s="28"/>
    </row>
    <row r="2" spans="1:24" ht="16.5" customHeight="1" thickTop="1" thickBot="1" x14ac:dyDescent="0.2">
      <c r="A2" s="510" t="s">
        <v>53</v>
      </c>
      <c r="B2" s="511" t="s">
        <v>54</v>
      </c>
      <c r="C2" s="518" t="s">
        <v>261</v>
      </c>
      <c r="D2" s="509" t="s">
        <v>277</v>
      </c>
      <c r="E2" s="509"/>
      <c r="F2" s="509"/>
      <c r="H2" s="530" t="s">
        <v>53</v>
      </c>
      <c r="I2" s="507" t="s">
        <v>54</v>
      </c>
      <c r="J2" s="501" t="s">
        <v>55</v>
      </c>
      <c r="K2" s="501"/>
      <c r="L2" s="501"/>
      <c r="M2" s="501" t="s">
        <v>56</v>
      </c>
      <c r="N2" s="501"/>
      <c r="O2" s="501"/>
      <c r="P2" s="501" t="s">
        <v>57</v>
      </c>
      <c r="Q2" s="501"/>
      <c r="R2" s="501"/>
      <c r="S2" s="501" t="s">
        <v>58</v>
      </c>
      <c r="T2" s="501"/>
      <c r="U2" s="501"/>
      <c r="V2" s="501" t="s">
        <v>59</v>
      </c>
      <c r="W2" s="501"/>
      <c r="X2" s="501"/>
    </row>
    <row r="3" spans="1:24" ht="14.85" customHeight="1" thickTop="1" thickBot="1" x14ac:dyDescent="0.2">
      <c r="A3" s="510"/>
      <c r="B3" s="511"/>
      <c r="C3" s="519"/>
      <c r="D3" s="509">
        <v>5</v>
      </c>
      <c r="E3" s="509">
        <v>4</v>
      </c>
      <c r="F3" s="509">
        <v>3</v>
      </c>
      <c r="H3" s="530"/>
      <c r="I3" s="507"/>
      <c r="J3" s="502" t="s">
        <v>60</v>
      </c>
      <c r="K3" s="503" t="s">
        <v>61</v>
      </c>
      <c r="L3" s="502" t="s">
        <v>62</v>
      </c>
      <c r="M3" s="504" t="s">
        <v>60</v>
      </c>
      <c r="N3" s="504" t="s">
        <v>61</v>
      </c>
      <c r="O3" s="505" t="s">
        <v>62</v>
      </c>
      <c r="P3" s="504" t="s">
        <v>60</v>
      </c>
      <c r="Q3" s="504" t="s">
        <v>61</v>
      </c>
      <c r="R3" s="505" t="s">
        <v>62</v>
      </c>
      <c r="S3" s="497" t="s">
        <v>60</v>
      </c>
      <c r="T3" s="497" t="s">
        <v>61</v>
      </c>
      <c r="U3" s="497" t="s">
        <v>62</v>
      </c>
      <c r="V3" s="497" t="s">
        <v>60</v>
      </c>
      <c r="W3" s="497" t="s">
        <v>61</v>
      </c>
      <c r="X3" s="497" t="s">
        <v>62</v>
      </c>
    </row>
    <row r="4" spans="1:24" ht="15" thickTop="1" thickBot="1" x14ac:dyDescent="0.2">
      <c r="A4" s="510"/>
      <c r="B4" s="511"/>
      <c r="C4" s="519"/>
      <c r="D4" s="509"/>
      <c r="E4" s="509"/>
      <c r="F4" s="509"/>
      <c r="H4" s="530"/>
      <c r="I4" s="507"/>
      <c r="J4" s="502"/>
      <c r="K4" s="503"/>
      <c r="L4" s="502"/>
      <c r="M4" s="504"/>
      <c r="N4" s="504"/>
      <c r="O4" s="505"/>
      <c r="P4" s="504"/>
      <c r="Q4" s="504"/>
      <c r="R4" s="505"/>
      <c r="S4" s="497"/>
      <c r="T4" s="497"/>
      <c r="U4" s="497"/>
      <c r="V4" s="497"/>
      <c r="W4" s="497"/>
      <c r="X4" s="497"/>
    </row>
    <row r="5" spans="1:24" ht="15" thickTop="1" thickBot="1" x14ac:dyDescent="0.2">
      <c r="A5" s="510"/>
      <c r="B5" s="511"/>
      <c r="C5" s="519"/>
      <c r="D5" s="509"/>
      <c r="E5" s="509"/>
      <c r="F5" s="509"/>
      <c r="H5" s="530"/>
      <c r="I5" s="507"/>
      <c r="J5" s="502"/>
      <c r="K5" s="503"/>
      <c r="L5" s="502"/>
      <c r="M5" s="504"/>
      <c r="N5" s="504"/>
      <c r="O5" s="505"/>
      <c r="P5" s="504"/>
      <c r="Q5" s="504"/>
      <c r="R5" s="505"/>
      <c r="S5" s="497"/>
      <c r="T5" s="497"/>
      <c r="U5" s="497"/>
      <c r="V5" s="497"/>
      <c r="W5" s="497"/>
      <c r="X5" s="497"/>
    </row>
    <row r="6" spans="1:24" ht="15" thickTop="1" thickBot="1" x14ac:dyDescent="0.2">
      <c r="A6" s="510"/>
      <c r="B6" s="511"/>
      <c r="C6" s="519"/>
      <c r="D6" s="509"/>
      <c r="E6" s="509"/>
      <c r="F6" s="509"/>
      <c r="H6" s="530"/>
      <c r="I6" s="507"/>
      <c r="J6" s="502"/>
      <c r="K6" s="503"/>
      <c r="L6" s="502"/>
      <c r="M6" s="504"/>
      <c r="N6" s="504"/>
      <c r="O6" s="505"/>
      <c r="P6" s="504"/>
      <c r="Q6" s="504"/>
      <c r="R6" s="505"/>
      <c r="S6" s="497"/>
      <c r="T6" s="497"/>
      <c r="U6" s="497"/>
      <c r="V6" s="497"/>
      <c r="W6" s="497"/>
      <c r="X6" s="497"/>
    </row>
    <row r="7" spans="1:24" ht="30" customHeight="1" thickTop="1" thickBot="1" x14ac:dyDescent="0.2">
      <c r="A7" s="510"/>
      <c r="B7" s="511"/>
      <c r="C7" s="520"/>
      <c r="D7" s="509"/>
      <c r="E7" s="509"/>
      <c r="F7" s="509"/>
      <c r="H7" s="530"/>
      <c r="I7" s="507"/>
      <c r="J7" s="502"/>
      <c r="K7" s="503"/>
      <c r="L7" s="502"/>
      <c r="M7" s="504"/>
      <c r="N7" s="504"/>
      <c r="O7" s="505"/>
      <c r="P7" s="504"/>
      <c r="Q7" s="504"/>
      <c r="R7" s="505"/>
      <c r="S7" s="497"/>
      <c r="T7" s="497"/>
      <c r="U7" s="497"/>
      <c r="V7" s="497"/>
      <c r="W7" s="497"/>
      <c r="X7" s="497"/>
    </row>
    <row r="8" spans="1:24" ht="15.75" thickTop="1" thickBot="1" x14ac:dyDescent="0.25">
      <c r="A8" s="537" t="s">
        <v>15</v>
      </c>
      <c r="B8" s="300" t="s">
        <v>65</v>
      </c>
      <c r="C8" s="300">
        <v>26</v>
      </c>
      <c r="D8" s="301">
        <v>0</v>
      </c>
      <c r="E8" s="301">
        <v>11</v>
      </c>
      <c r="F8" s="330">
        <v>15</v>
      </c>
      <c r="H8" s="533" t="s">
        <v>15</v>
      </c>
      <c r="I8" s="30" t="s">
        <v>65</v>
      </c>
      <c r="J8" s="31">
        <v>38</v>
      </c>
      <c r="K8" s="31">
        <v>100</v>
      </c>
      <c r="L8" s="45">
        <v>3.4</v>
      </c>
      <c r="M8" s="31">
        <v>38</v>
      </c>
      <c r="N8" s="31">
        <v>100</v>
      </c>
      <c r="O8" s="45">
        <v>3.4</v>
      </c>
      <c r="P8" s="45">
        <f>((D8+E8)/C8)*100</f>
        <v>42.307692307692307</v>
      </c>
      <c r="Q8" s="45">
        <f>Васильева!Q8</f>
        <v>100</v>
      </c>
      <c r="R8" s="45">
        <f>(D8*5+E8*4+F8*3)/C8</f>
        <v>3.4230769230769229</v>
      </c>
      <c r="S8" s="31"/>
      <c r="T8" s="31"/>
      <c r="U8" s="31"/>
      <c r="V8" s="31"/>
      <c r="W8" s="31"/>
      <c r="X8" s="31"/>
    </row>
    <row r="9" spans="1:24" ht="15.75" thickTop="1" thickBot="1" x14ac:dyDescent="0.25">
      <c r="A9" s="537"/>
      <c r="B9" s="300" t="s">
        <v>96</v>
      </c>
      <c r="C9" s="300">
        <v>25</v>
      </c>
      <c r="D9" s="301">
        <v>6</v>
      </c>
      <c r="E9" s="301">
        <v>7</v>
      </c>
      <c r="F9" s="330">
        <v>12</v>
      </c>
      <c r="H9" s="533"/>
      <c r="I9" s="32" t="s">
        <v>96</v>
      </c>
      <c r="J9" s="31">
        <v>52</v>
      </c>
      <c r="K9" s="31">
        <v>100</v>
      </c>
      <c r="L9" s="45">
        <v>4</v>
      </c>
      <c r="M9" s="31">
        <v>48</v>
      </c>
      <c r="N9" s="31">
        <v>100</v>
      </c>
      <c r="O9" s="45">
        <v>3.4</v>
      </c>
      <c r="P9" s="45">
        <f t="shared" ref="P9:P12" si="0">((D9+E9)/C9)*100</f>
        <v>52</v>
      </c>
      <c r="Q9" s="45">
        <f>Васильева!Q9</f>
        <v>100</v>
      </c>
      <c r="R9" s="45">
        <f t="shared" ref="R9:R12" si="1">(D9*5+E9*4+F9*3)/C9</f>
        <v>3.76</v>
      </c>
      <c r="S9" s="31"/>
      <c r="T9" s="31"/>
      <c r="U9" s="31"/>
      <c r="V9" s="31"/>
      <c r="W9" s="31"/>
      <c r="X9" s="31"/>
    </row>
    <row r="10" spans="1:24" ht="15.75" thickTop="1" thickBot="1" x14ac:dyDescent="0.25">
      <c r="A10" s="537"/>
      <c r="B10" s="300" t="s">
        <v>74</v>
      </c>
      <c r="C10" s="300">
        <v>25</v>
      </c>
      <c r="D10" s="301">
        <v>2</v>
      </c>
      <c r="E10" s="301">
        <v>11</v>
      </c>
      <c r="F10" s="330">
        <v>13</v>
      </c>
      <c r="H10" s="533"/>
      <c r="I10" s="32" t="s">
        <v>74</v>
      </c>
      <c r="J10" s="31">
        <v>48</v>
      </c>
      <c r="K10" s="31">
        <v>100</v>
      </c>
      <c r="L10" s="45">
        <v>3.6</v>
      </c>
      <c r="M10" s="31">
        <v>52</v>
      </c>
      <c r="N10" s="31">
        <v>100</v>
      </c>
      <c r="O10" s="45">
        <v>3.6</v>
      </c>
      <c r="P10" s="45">
        <f>((D10+E10)/C10)*100</f>
        <v>52</v>
      </c>
      <c r="Q10" s="45">
        <v>100</v>
      </c>
      <c r="R10" s="45">
        <f t="shared" si="1"/>
        <v>3.72</v>
      </c>
      <c r="S10" s="31"/>
      <c r="T10" s="31"/>
      <c r="U10" s="31"/>
      <c r="V10" s="31"/>
      <c r="W10" s="31"/>
      <c r="X10" s="31"/>
    </row>
    <row r="11" spans="1:24" ht="15.75" thickTop="1" thickBot="1" x14ac:dyDescent="0.25">
      <c r="A11" s="537"/>
      <c r="B11" s="300" t="s">
        <v>140</v>
      </c>
      <c r="C11" s="300">
        <v>21</v>
      </c>
      <c r="D11" s="301">
        <v>1</v>
      </c>
      <c r="E11" s="301">
        <v>4</v>
      </c>
      <c r="F11" s="330">
        <v>16</v>
      </c>
      <c r="H11" s="533"/>
      <c r="I11" s="32" t="s">
        <v>140</v>
      </c>
      <c r="J11" s="31">
        <v>27</v>
      </c>
      <c r="K11" s="31">
        <v>100</v>
      </c>
      <c r="L11" s="45">
        <v>3.3</v>
      </c>
      <c r="M11" s="31">
        <v>27</v>
      </c>
      <c r="N11" s="31">
        <v>100</v>
      </c>
      <c r="O11" s="45">
        <v>3.3</v>
      </c>
      <c r="P11" s="45">
        <f t="shared" si="0"/>
        <v>23.809523809523807</v>
      </c>
      <c r="Q11" s="45">
        <v>100</v>
      </c>
      <c r="R11" s="45">
        <f t="shared" si="1"/>
        <v>3.2857142857142856</v>
      </c>
      <c r="S11" s="31"/>
      <c r="T11" s="31"/>
      <c r="U11" s="31"/>
      <c r="V11" s="31"/>
      <c r="W11" s="31"/>
      <c r="X11" s="31"/>
    </row>
    <row r="12" spans="1:24" ht="15.75" thickTop="1" thickBot="1" x14ac:dyDescent="0.25">
      <c r="A12" s="537" t="s">
        <v>87</v>
      </c>
      <c r="B12" s="300" t="s">
        <v>65</v>
      </c>
      <c r="C12" s="300">
        <v>26</v>
      </c>
      <c r="D12" s="301">
        <v>3</v>
      </c>
      <c r="E12" s="301">
        <v>12</v>
      </c>
      <c r="F12" s="330">
        <v>11</v>
      </c>
      <c r="H12" s="533" t="s">
        <v>87</v>
      </c>
      <c r="I12" s="32" t="s">
        <v>65</v>
      </c>
      <c r="J12" s="31">
        <v>61</v>
      </c>
      <c r="K12" s="31">
        <v>100</v>
      </c>
      <c r="L12" s="45">
        <v>3.6</v>
      </c>
      <c r="M12" s="31">
        <v>58</v>
      </c>
      <c r="N12" s="31">
        <v>100</v>
      </c>
      <c r="O12" s="45">
        <v>3</v>
      </c>
      <c r="P12" s="45">
        <f t="shared" si="0"/>
        <v>57.692307692307686</v>
      </c>
      <c r="Q12" s="45">
        <v>100</v>
      </c>
      <c r="R12" s="45">
        <f t="shared" si="1"/>
        <v>3.6923076923076925</v>
      </c>
      <c r="S12" s="31"/>
      <c r="T12" s="31"/>
      <c r="U12" s="31"/>
      <c r="V12" s="31"/>
      <c r="W12" s="31"/>
      <c r="X12" s="31"/>
    </row>
    <row r="13" spans="1:24" ht="15.75" thickTop="1" thickBot="1" x14ac:dyDescent="0.25">
      <c r="A13" s="537"/>
      <c r="B13" s="300" t="s">
        <v>96</v>
      </c>
      <c r="C13" s="300">
        <v>25</v>
      </c>
      <c r="D13" s="301">
        <v>8</v>
      </c>
      <c r="E13" s="301">
        <v>6</v>
      </c>
      <c r="F13" s="330">
        <v>11</v>
      </c>
      <c r="H13" s="533"/>
      <c r="I13" s="32" t="s">
        <v>96</v>
      </c>
      <c r="J13" s="31">
        <v>60</v>
      </c>
      <c r="K13" s="31">
        <v>100</v>
      </c>
      <c r="L13" s="45">
        <v>3.8</v>
      </c>
      <c r="M13" s="31">
        <v>56</v>
      </c>
      <c r="N13" s="31">
        <v>100</v>
      </c>
      <c r="O13" s="45">
        <v>3.8</v>
      </c>
      <c r="P13" s="45">
        <f t="shared" ref="P13:P15" si="2">((D13+E13)/C13)*100</f>
        <v>56.000000000000007</v>
      </c>
      <c r="Q13" s="45">
        <v>100</v>
      </c>
      <c r="R13" s="45">
        <f t="shared" ref="R13:R15" si="3">(D13*5+E13*4+F13*3)/C13</f>
        <v>3.88</v>
      </c>
      <c r="S13" s="31"/>
      <c r="T13" s="31"/>
      <c r="U13" s="31"/>
      <c r="V13" s="31"/>
      <c r="W13" s="31"/>
      <c r="X13" s="31"/>
    </row>
    <row r="14" spans="1:24" ht="15.75" thickTop="1" thickBot="1" x14ac:dyDescent="0.25">
      <c r="A14" s="537"/>
      <c r="B14" s="300" t="s">
        <v>74</v>
      </c>
      <c r="C14" s="300">
        <v>25</v>
      </c>
      <c r="D14" s="301">
        <v>3</v>
      </c>
      <c r="E14" s="301">
        <v>9</v>
      </c>
      <c r="F14" s="330">
        <v>13</v>
      </c>
      <c r="H14" s="533"/>
      <c r="I14" s="32" t="s">
        <v>74</v>
      </c>
      <c r="J14" s="31">
        <v>60</v>
      </c>
      <c r="K14" s="31">
        <v>100</v>
      </c>
      <c r="L14" s="45">
        <v>4.0999999999999996</v>
      </c>
      <c r="M14" s="31">
        <v>60</v>
      </c>
      <c r="N14" s="31">
        <v>100</v>
      </c>
      <c r="O14" s="45">
        <v>3.9</v>
      </c>
      <c r="P14" s="45">
        <f t="shared" si="2"/>
        <v>48</v>
      </c>
      <c r="Q14" s="45">
        <f>Васильева!Q14</f>
        <v>0</v>
      </c>
      <c r="R14" s="45">
        <f t="shared" si="3"/>
        <v>3.6</v>
      </c>
      <c r="S14" s="31"/>
      <c r="T14" s="31"/>
      <c r="U14" s="31"/>
      <c r="V14" s="31"/>
      <c r="W14" s="31"/>
      <c r="X14" s="31"/>
    </row>
    <row r="15" spans="1:24" ht="15.75" thickTop="1" thickBot="1" x14ac:dyDescent="0.25">
      <c r="A15" s="537"/>
      <c r="B15" s="300" t="s">
        <v>140</v>
      </c>
      <c r="C15" s="300">
        <v>21</v>
      </c>
      <c r="D15" s="301">
        <v>2</v>
      </c>
      <c r="E15" s="301">
        <v>6</v>
      </c>
      <c r="F15" s="330">
        <v>13</v>
      </c>
      <c r="H15" s="533"/>
      <c r="I15" s="32" t="s">
        <v>140</v>
      </c>
      <c r="J15" s="31">
        <v>32</v>
      </c>
      <c r="K15" s="31">
        <v>100</v>
      </c>
      <c r="L15" s="45">
        <v>3.4</v>
      </c>
      <c r="M15" s="31">
        <v>32</v>
      </c>
      <c r="N15" s="31">
        <v>100</v>
      </c>
      <c r="O15" s="45">
        <v>3.5</v>
      </c>
      <c r="P15" s="45">
        <f t="shared" si="2"/>
        <v>38.095238095238095</v>
      </c>
      <c r="Q15" s="45">
        <f>Васильева!Q15</f>
        <v>0</v>
      </c>
      <c r="R15" s="45">
        <f t="shared" si="3"/>
        <v>3.4761904761904763</v>
      </c>
      <c r="S15" s="31"/>
      <c r="T15" s="31"/>
      <c r="U15" s="31"/>
      <c r="V15" s="31"/>
      <c r="W15" s="31"/>
      <c r="X15" s="31"/>
    </row>
    <row r="16" spans="1:24" ht="14.25" thickTop="1" x14ac:dyDescent="0.15">
      <c r="A16" s="53"/>
    </row>
    <row r="17" spans="5:5" ht="14.25" thickBot="1" x14ac:dyDescent="0.2"/>
    <row r="18" spans="5:5" ht="15" thickTop="1" thickBot="1" x14ac:dyDescent="0.2">
      <c r="E18" s="45"/>
    </row>
    <row r="19" spans="5:5" ht="14.25" thickTop="1" x14ac:dyDescent="0.15"/>
  </sheetData>
  <mergeCells count="33">
    <mergeCell ref="A8:A11"/>
    <mergeCell ref="A12:A15"/>
    <mergeCell ref="A2:A7"/>
    <mergeCell ref="B2:B7"/>
    <mergeCell ref="D2:F2"/>
    <mergeCell ref="D3:D7"/>
    <mergeCell ref="E3:E7"/>
    <mergeCell ref="F3:F7"/>
    <mergeCell ref="C2:C7"/>
    <mergeCell ref="U3:U7"/>
    <mergeCell ref="V3:V7"/>
    <mergeCell ref="W3:W7"/>
    <mergeCell ref="H2:H7"/>
    <mergeCell ref="I2:I7"/>
    <mergeCell ref="J2:L2"/>
    <mergeCell ref="M2:O2"/>
    <mergeCell ref="P2:R2"/>
    <mergeCell ref="X3:X7"/>
    <mergeCell ref="H8:H11"/>
    <mergeCell ref="H12:H15"/>
    <mergeCell ref="S2:U2"/>
    <mergeCell ref="V2:X2"/>
    <mergeCell ref="J3:J7"/>
    <mergeCell ref="K3:K7"/>
    <mergeCell ref="L3:L7"/>
    <mergeCell ref="M3:M7"/>
    <mergeCell ref="N3:N7"/>
    <mergeCell ref="O3:O7"/>
    <mergeCell ref="P3:P7"/>
    <mergeCell ref="Q3:Q7"/>
    <mergeCell ref="R3:R7"/>
    <mergeCell ref="S3:S7"/>
    <mergeCell ref="T3:T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zoomScaleNormal="100" zoomScalePageLayoutView="60" workbookViewId="0">
      <selection activeCell="G16" sqref="G16"/>
    </sheetView>
  </sheetViews>
  <sheetFormatPr defaultRowHeight="13.5" x14ac:dyDescent="0.15"/>
  <cols>
    <col min="1" max="1" width="16.125"/>
    <col min="2" max="3" width="4.5" customWidth="1"/>
    <col min="4" max="4" width="4" customWidth="1"/>
    <col min="5" max="5" width="4.5" customWidth="1"/>
    <col min="6" max="6" width="4.125" customWidth="1"/>
    <col min="7" max="8" width="9.625"/>
    <col min="9" max="9" width="4.875" customWidth="1"/>
    <col min="10" max="10" width="3.875" customWidth="1"/>
    <col min="11" max="12" width="3.5" customWidth="1"/>
    <col min="13" max="13" width="3.25" customWidth="1"/>
    <col min="14" max="14" width="3.375" customWidth="1"/>
    <col min="15" max="15" width="3.25" customWidth="1"/>
    <col min="16" max="16" width="3.125" customWidth="1"/>
    <col min="17" max="17" width="3.75" customWidth="1"/>
    <col min="18" max="18" width="2.75" customWidth="1"/>
    <col min="19" max="1014" width="9.625"/>
  </cols>
  <sheetData>
    <row r="1" spans="1:24" ht="19.5" thickBot="1" x14ac:dyDescent="0.35">
      <c r="A1" s="28" t="s">
        <v>52</v>
      </c>
      <c r="B1" s="28"/>
      <c r="C1" s="28"/>
      <c r="D1" s="28"/>
      <c r="E1" s="28"/>
      <c r="F1" s="28"/>
    </row>
    <row r="2" spans="1:24" ht="16.5" customHeight="1" thickTop="1" thickBot="1" x14ac:dyDescent="0.2">
      <c r="A2" s="510" t="s">
        <v>53</v>
      </c>
      <c r="B2" s="511" t="s">
        <v>54</v>
      </c>
      <c r="C2" s="518" t="s">
        <v>261</v>
      </c>
      <c r="D2" s="509" t="s">
        <v>277</v>
      </c>
      <c r="E2" s="509"/>
      <c r="F2" s="509"/>
      <c r="H2" s="530" t="s">
        <v>53</v>
      </c>
      <c r="I2" s="507" t="s">
        <v>54</v>
      </c>
      <c r="J2" s="501" t="s">
        <v>55</v>
      </c>
      <c r="K2" s="501"/>
      <c r="L2" s="501"/>
      <c r="M2" s="501" t="s">
        <v>56</v>
      </c>
      <c r="N2" s="501"/>
      <c r="O2" s="501"/>
      <c r="P2" s="501" t="s">
        <v>57</v>
      </c>
      <c r="Q2" s="501"/>
      <c r="R2" s="501"/>
      <c r="S2" s="501" t="s">
        <v>58</v>
      </c>
      <c r="T2" s="501"/>
      <c r="U2" s="501"/>
      <c r="V2" s="501" t="s">
        <v>59</v>
      </c>
      <c r="W2" s="501"/>
      <c r="X2" s="501"/>
    </row>
    <row r="3" spans="1:24" ht="14.85" customHeight="1" thickTop="1" thickBot="1" x14ac:dyDescent="0.2">
      <c r="A3" s="510"/>
      <c r="B3" s="511"/>
      <c r="C3" s="519"/>
      <c r="D3" s="509">
        <v>5</v>
      </c>
      <c r="E3" s="509">
        <v>4</v>
      </c>
      <c r="F3" s="509">
        <v>3</v>
      </c>
      <c r="H3" s="530"/>
      <c r="I3" s="507"/>
      <c r="J3" s="502" t="s">
        <v>60</v>
      </c>
      <c r="K3" s="503" t="s">
        <v>61</v>
      </c>
      <c r="L3" s="502" t="s">
        <v>62</v>
      </c>
      <c r="M3" s="504" t="s">
        <v>60</v>
      </c>
      <c r="N3" s="504" t="s">
        <v>61</v>
      </c>
      <c r="O3" s="505" t="s">
        <v>62</v>
      </c>
      <c r="P3" s="504" t="s">
        <v>60</v>
      </c>
      <c r="Q3" s="504" t="s">
        <v>61</v>
      </c>
      <c r="R3" s="505" t="s">
        <v>62</v>
      </c>
      <c r="S3" s="497" t="s">
        <v>60</v>
      </c>
      <c r="T3" s="497" t="s">
        <v>61</v>
      </c>
      <c r="U3" s="497" t="s">
        <v>62</v>
      </c>
      <c r="V3" s="497" t="s">
        <v>60</v>
      </c>
      <c r="W3" s="497" t="s">
        <v>61</v>
      </c>
      <c r="X3" s="497" t="s">
        <v>62</v>
      </c>
    </row>
    <row r="4" spans="1:24" ht="15" thickTop="1" thickBot="1" x14ac:dyDescent="0.2">
      <c r="A4" s="510"/>
      <c r="B4" s="511"/>
      <c r="C4" s="519"/>
      <c r="D4" s="509"/>
      <c r="E4" s="509"/>
      <c r="F4" s="509"/>
      <c r="H4" s="530"/>
      <c r="I4" s="507"/>
      <c r="J4" s="502"/>
      <c r="K4" s="503"/>
      <c r="L4" s="502"/>
      <c r="M4" s="504"/>
      <c r="N4" s="504"/>
      <c r="O4" s="505"/>
      <c r="P4" s="504"/>
      <c r="Q4" s="504"/>
      <c r="R4" s="505"/>
      <c r="S4" s="497"/>
      <c r="T4" s="497"/>
      <c r="U4" s="497"/>
      <c r="V4" s="497"/>
      <c r="W4" s="497"/>
      <c r="X4" s="497"/>
    </row>
    <row r="5" spans="1:24" ht="15" thickTop="1" thickBot="1" x14ac:dyDescent="0.2">
      <c r="A5" s="510"/>
      <c r="B5" s="511"/>
      <c r="C5" s="519"/>
      <c r="D5" s="509"/>
      <c r="E5" s="509"/>
      <c r="F5" s="509"/>
      <c r="H5" s="530"/>
      <c r="I5" s="507"/>
      <c r="J5" s="502"/>
      <c r="K5" s="503"/>
      <c r="L5" s="502"/>
      <c r="M5" s="504"/>
      <c r="N5" s="504"/>
      <c r="O5" s="505"/>
      <c r="P5" s="504"/>
      <c r="Q5" s="504"/>
      <c r="R5" s="505"/>
      <c r="S5" s="497"/>
      <c r="T5" s="497"/>
      <c r="U5" s="497"/>
      <c r="V5" s="497"/>
      <c r="W5" s="497"/>
      <c r="X5" s="497"/>
    </row>
    <row r="6" spans="1:24" ht="15" thickTop="1" thickBot="1" x14ac:dyDescent="0.2">
      <c r="A6" s="510"/>
      <c r="B6" s="511"/>
      <c r="C6" s="519"/>
      <c r="D6" s="509"/>
      <c r="E6" s="509"/>
      <c r="F6" s="509"/>
      <c r="H6" s="530"/>
      <c r="I6" s="507"/>
      <c r="J6" s="502"/>
      <c r="K6" s="503"/>
      <c r="L6" s="502"/>
      <c r="M6" s="504"/>
      <c r="N6" s="504"/>
      <c r="O6" s="505"/>
      <c r="P6" s="504"/>
      <c r="Q6" s="504"/>
      <c r="R6" s="505"/>
      <c r="S6" s="497"/>
      <c r="T6" s="497"/>
      <c r="U6" s="497"/>
      <c r="V6" s="497"/>
      <c r="W6" s="497"/>
      <c r="X6" s="497"/>
    </row>
    <row r="7" spans="1:24" ht="33" customHeight="1" thickTop="1" thickBot="1" x14ac:dyDescent="0.2">
      <c r="A7" s="510"/>
      <c r="B7" s="511"/>
      <c r="C7" s="520"/>
      <c r="D7" s="509"/>
      <c r="E7" s="509"/>
      <c r="F7" s="509"/>
      <c r="H7" s="530"/>
      <c r="I7" s="507"/>
      <c r="J7" s="502"/>
      <c r="K7" s="503"/>
      <c r="L7" s="502"/>
      <c r="M7" s="504"/>
      <c r="N7" s="504"/>
      <c r="O7" s="505"/>
      <c r="P7" s="504"/>
      <c r="Q7" s="504"/>
      <c r="R7" s="505"/>
      <c r="S7" s="497"/>
      <c r="T7" s="497"/>
      <c r="U7" s="497"/>
      <c r="V7" s="497"/>
      <c r="W7" s="497"/>
      <c r="X7" s="497"/>
    </row>
    <row r="8" spans="1:24" ht="15.75" thickTop="1" thickBot="1" x14ac:dyDescent="0.25">
      <c r="A8" s="537" t="s">
        <v>15</v>
      </c>
      <c r="B8" s="300" t="s">
        <v>70</v>
      </c>
      <c r="C8" s="300">
        <v>26</v>
      </c>
      <c r="D8" s="301">
        <v>0</v>
      </c>
      <c r="E8" s="301">
        <v>9</v>
      </c>
      <c r="F8" s="301">
        <v>17</v>
      </c>
      <c r="H8" s="571" t="s">
        <v>15</v>
      </c>
      <c r="I8" s="30" t="s">
        <v>70</v>
      </c>
      <c r="J8" s="31">
        <v>22</v>
      </c>
      <c r="K8" s="31"/>
      <c r="L8" s="31">
        <v>3.2</v>
      </c>
      <c r="M8" s="31">
        <v>37</v>
      </c>
      <c r="N8" s="31">
        <v>100</v>
      </c>
      <c r="O8" s="31">
        <v>3.4</v>
      </c>
      <c r="P8" s="31">
        <f>((D8+E8)/C8)*100</f>
        <v>34.615384615384613</v>
      </c>
      <c r="Q8" s="31">
        <f>((D8=E8)/C8)*100</f>
        <v>0</v>
      </c>
      <c r="R8" s="31">
        <f t="shared" ref="R8" si="0">(D8*5+E8*4+F8*3)/C8</f>
        <v>3.3461538461538463</v>
      </c>
      <c r="S8" s="31"/>
      <c r="T8" s="31"/>
      <c r="U8" s="31"/>
      <c r="V8" s="31"/>
      <c r="W8" s="31"/>
      <c r="X8" s="31"/>
    </row>
    <row r="9" spans="1:24" ht="15.75" thickTop="1" thickBot="1" x14ac:dyDescent="0.25">
      <c r="A9" s="537"/>
      <c r="B9" s="300" t="s">
        <v>72</v>
      </c>
      <c r="C9" s="300">
        <v>25</v>
      </c>
      <c r="D9" s="301">
        <v>1</v>
      </c>
      <c r="E9" s="301">
        <v>9</v>
      </c>
      <c r="F9" s="301">
        <v>15</v>
      </c>
      <c r="H9" s="571"/>
      <c r="I9" s="32" t="s">
        <v>72</v>
      </c>
      <c r="J9" s="31">
        <v>32</v>
      </c>
      <c r="K9" s="31"/>
      <c r="L9" s="31">
        <v>3.3</v>
      </c>
      <c r="M9" s="31">
        <v>24</v>
      </c>
      <c r="N9" s="31">
        <v>100</v>
      </c>
      <c r="O9" s="31">
        <v>3.2</v>
      </c>
      <c r="P9" s="31">
        <f t="shared" ref="P9:P17" si="1">((D9+E9)/C9)*100</f>
        <v>40</v>
      </c>
      <c r="Q9" s="31">
        <f t="shared" ref="Q9:Q17" si="2">((D9=E9)/C9)*100</f>
        <v>0</v>
      </c>
      <c r="R9" s="31">
        <f t="shared" ref="R9:R17" si="3">(D9*5+E9*4+F9*3)/C9</f>
        <v>3.44</v>
      </c>
      <c r="S9" s="31"/>
      <c r="T9" s="31"/>
      <c r="U9" s="31"/>
      <c r="V9" s="31"/>
      <c r="W9" s="31"/>
      <c r="X9" s="31"/>
    </row>
    <row r="10" spans="1:24" ht="15.75" thickTop="1" thickBot="1" x14ac:dyDescent="0.25">
      <c r="A10" s="537"/>
      <c r="B10" s="300" t="s">
        <v>80</v>
      </c>
      <c r="C10" s="300"/>
      <c r="D10" s="301"/>
      <c r="E10" s="301"/>
      <c r="F10" s="301"/>
      <c r="H10" s="571"/>
      <c r="I10" s="32" t="s">
        <v>80</v>
      </c>
      <c r="J10" s="31"/>
      <c r="K10" s="31"/>
      <c r="L10" s="31"/>
      <c r="M10" s="31">
        <v>46</v>
      </c>
      <c r="N10" s="31">
        <v>100</v>
      </c>
      <c r="O10" s="31">
        <v>3.5</v>
      </c>
      <c r="P10" s="31" t="e">
        <f t="shared" si="1"/>
        <v>#DIV/0!</v>
      </c>
      <c r="Q10" s="31" t="e">
        <f t="shared" si="2"/>
        <v>#DIV/0!</v>
      </c>
      <c r="R10" s="31" t="e">
        <f t="shared" si="3"/>
        <v>#DIV/0!</v>
      </c>
      <c r="S10" s="31"/>
      <c r="T10" s="31"/>
      <c r="U10" s="31"/>
      <c r="V10" s="31"/>
      <c r="W10" s="31"/>
      <c r="X10" s="31"/>
    </row>
    <row r="11" spans="1:24" ht="15.75" thickTop="1" thickBot="1" x14ac:dyDescent="0.25">
      <c r="A11" s="537" t="s">
        <v>87</v>
      </c>
      <c r="B11" s="300" t="s">
        <v>70</v>
      </c>
      <c r="C11" s="300">
        <v>26</v>
      </c>
      <c r="D11" s="301">
        <v>2</v>
      </c>
      <c r="E11" s="301">
        <v>16</v>
      </c>
      <c r="F11" s="301">
        <v>8</v>
      </c>
      <c r="H11" s="571" t="s">
        <v>87</v>
      </c>
      <c r="I11" s="30" t="s">
        <v>70</v>
      </c>
      <c r="J11" s="31">
        <v>85</v>
      </c>
      <c r="K11" s="31"/>
      <c r="L11" s="31">
        <v>3.9</v>
      </c>
      <c r="M11" s="31">
        <v>56</v>
      </c>
      <c r="N11" s="31">
        <v>100</v>
      </c>
      <c r="O11" s="31">
        <v>3.6</v>
      </c>
      <c r="P11" s="31">
        <f t="shared" si="1"/>
        <v>69.230769230769226</v>
      </c>
      <c r="Q11" s="31">
        <f t="shared" si="2"/>
        <v>0</v>
      </c>
      <c r="R11" s="31">
        <f t="shared" si="3"/>
        <v>3.7692307692307692</v>
      </c>
      <c r="S11" s="31"/>
      <c r="T11" s="31"/>
      <c r="U11" s="31"/>
      <c r="V11" s="31"/>
      <c r="W11" s="31"/>
      <c r="X11" s="31"/>
    </row>
    <row r="12" spans="1:24" ht="15.75" thickTop="1" thickBot="1" x14ac:dyDescent="0.25">
      <c r="A12" s="537"/>
      <c r="B12" s="300" t="s">
        <v>72</v>
      </c>
      <c r="C12" s="300">
        <v>25</v>
      </c>
      <c r="D12" s="301">
        <v>2</v>
      </c>
      <c r="E12" s="301">
        <v>16</v>
      </c>
      <c r="F12" s="301">
        <v>7</v>
      </c>
      <c r="H12" s="571"/>
      <c r="I12" s="32" t="s">
        <v>72</v>
      </c>
      <c r="J12" s="31">
        <v>60</v>
      </c>
      <c r="K12" s="31"/>
      <c r="L12" s="31">
        <v>3.7</v>
      </c>
      <c r="M12" s="31">
        <v>40</v>
      </c>
      <c r="N12" s="31">
        <v>100</v>
      </c>
      <c r="O12" s="31">
        <v>3.4</v>
      </c>
      <c r="P12" s="31">
        <f t="shared" si="1"/>
        <v>72</v>
      </c>
      <c r="Q12" s="31">
        <f t="shared" si="2"/>
        <v>0</v>
      </c>
      <c r="R12" s="31">
        <f t="shared" si="3"/>
        <v>3.8</v>
      </c>
      <c r="S12" s="31"/>
      <c r="T12" s="31"/>
      <c r="U12" s="31"/>
      <c r="V12" s="31"/>
      <c r="W12" s="31"/>
      <c r="X12" s="31"/>
    </row>
    <row r="13" spans="1:24" ht="15.75" thickTop="1" thickBot="1" x14ac:dyDescent="0.25">
      <c r="A13" s="537"/>
      <c r="B13" s="300" t="s">
        <v>80</v>
      </c>
      <c r="C13" s="300"/>
      <c r="D13" s="301"/>
      <c r="E13" s="301"/>
      <c r="F13" s="301"/>
      <c r="H13" s="571"/>
      <c r="I13" s="32" t="s">
        <v>80</v>
      </c>
      <c r="J13" s="31"/>
      <c r="K13" s="31"/>
      <c r="L13" s="31"/>
      <c r="M13" s="31">
        <v>62</v>
      </c>
      <c r="N13" s="31">
        <v>100</v>
      </c>
      <c r="O13" s="31">
        <v>3.6</v>
      </c>
      <c r="P13" s="31" t="e">
        <f t="shared" si="1"/>
        <v>#DIV/0!</v>
      </c>
      <c r="Q13" s="31" t="e">
        <f t="shared" si="2"/>
        <v>#DIV/0!</v>
      </c>
      <c r="R13" s="31" t="e">
        <f t="shared" si="3"/>
        <v>#DIV/0!</v>
      </c>
      <c r="S13" s="31"/>
      <c r="T13" s="31"/>
      <c r="U13" s="31"/>
      <c r="V13" s="31"/>
      <c r="W13" s="31"/>
      <c r="X13" s="31"/>
    </row>
    <row r="14" spans="1:24" ht="27" thickTop="1" thickBot="1" x14ac:dyDescent="0.25">
      <c r="A14" s="174" t="s">
        <v>134</v>
      </c>
      <c r="B14" s="300" t="s">
        <v>70</v>
      </c>
      <c r="C14" s="300">
        <v>26</v>
      </c>
      <c r="D14" s="301">
        <v>1</v>
      </c>
      <c r="E14" s="301">
        <v>11</v>
      </c>
      <c r="F14" s="301">
        <v>14</v>
      </c>
      <c r="H14" s="171" t="s">
        <v>134</v>
      </c>
      <c r="I14" s="35" t="s">
        <v>70</v>
      </c>
      <c r="J14" s="31">
        <v>41</v>
      </c>
      <c r="K14" s="31"/>
      <c r="L14" s="31">
        <v>3.4</v>
      </c>
      <c r="M14" s="31">
        <v>41</v>
      </c>
      <c r="N14" s="31">
        <v>100</v>
      </c>
      <c r="O14" s="31">
        <v>3.4</v>
      </c>
      <c r="P14" s="31">
        <f t="shared" si="1"/>
        <v>46.153846153846153</v>
      </c>
      <c r="Q14" s="31">
        <f t="shared" si="2"/>
        <v>0</v>
      </c>
      <c r="R14" s="31">
        <f t="shared" si="3"/>
        <v>3.5</v>
      </c>
      <c r="S14" s="31"/>
      <c r="T14" s="31"/>
      <c r="U14" s="31"/>
      <c r="V14" s="31"/>
      <c r="W14" s="31"/>
      <c r="X14" s="31"/>
    </row>
    <row r="15" spans="1:24" ht="15.75" thickTop="1" thickBot="1" x14ac:dyDescent="0.25">
      <c r="A15" s="547" t="s">
        <v>135</v>
      </c>
      <c r="B15" s="300" t="s">
        <v>65</v>
      </c>
      <c r="C15" s="300">
        <v>26</v>
      </c>
      <c r="D15" s="301">
        <v>0</v>
      </c>
      <c r="E15" s="301">
        <v>18</v>
      </c>
      <c r="F15" s="301">
        <v>8</v>
      </c>
      <c r="H15" s="544" t="s">
        <v>135</v>
      </c>
      <c r="I15" s="35" t="s">
        <v>65</v>
      </c>
      <c r="J15" s="31">
        <v>42</v>
      </c>
      <c r="K15" s="31"/>
      <c r="L15" s="31">
        <v>3.4</v>
      </c>
      <c r="M15" s="31">
        <v>65</v>
      </c>
      <c r="N15" s="31">
        <v>100</v>
      </c>
      <c r="O15" s="31">
        <v>3.7</v>
      </c>
      <c r="P15" s="31">
        <f t="shared" si="1"/>
        <v>69.230769230769226</v>
      </c>
      <c r="Q15" s="31">
        <f t="shared" si="2"/>
        <v>0</v>
      </c>
      <c r="R15" s="31">
        <f t="shared" si="3"/>
        <v>3.6923076923076925</v>
      </c>
      <c r="S15" s="31"/>
      <c r="T15" s="31"/>
      <c r="U15" s="31"/>
      <c r="V15" s="31"/>
      <c r="W15" s="31"/>
      <c r="X15" s="31"/>
    </row>
    <row r="16" spans="1:24" ht="15.75" thickTop="1" thickBot="1" x14ac:dyDescent="0.25">
      <c r="A16" s="547"/>
      <c r="B16" s="300" t="s">
        <v>82</v>
      </c>
      <c r="C16" s="300">
        <v>26</v>
      </c>
      <c r="D16" s="301">
        <v>2</v>
      </c>
      <c r="E16" s="301">
        <v>14</v>
      </c>
      <c r="F16" s="301">
        <v>10</v>
      </c>
      <c r="H16" s="546"/>
      <c r="I16" s="35" t="s">
        <v>82</v>
      </c>
      <c r="J16" s="31">
        <v>54</v>
      </c>
      <c r="K16" s="31"/>
      <c r="L16" s="31">
        <v>3.6</v>
      </c>
      <c r="M16" s="31">
        <v>58</v>
      </c>
      <c r="N16" s="31">
        <v>100</v>
      </c>
      <c r="O16" s="31">
        <v>3.8</v>
      </c>
      <c r="P16" s="31">
        <f t="shared" si="1"/>
        <v>61.53846153846154</v>
      </c>
      <c r="Q16" s="31">
        <f t="shared" si="2"/>
        <v>0</v>
      </c>
      <c r="R16" s="31">
        <f t="shared" si="3"/>
        <v>3.6923076923076925</v>
      </c>
      <c r="S16" s="31"/>
      <c r="T16" s="31"/>
      <c r="U16" s="31"/>
      <c r="V16" s="31"/>
      <c r="W16" s="31"/>
      <c r="X16" s="31"/>
    </row>
    <row r="17" spans="1:24" ht="52.5" thickTop="1" thickBot="1" x14ac:dyDescent="0.25">
      <c r="A17" s="174" t="s">
        <v>136</v>
      </c>
      <c r="B17" s="300" t="s">
        <v>80</v>
      </c>
      <c r="C17" s="300"/>
      <c r="D17" s="301"/>
      <c r="E17" s="301"/>
      <c r="F17" s="301"/>
      <c r="H17" s="171" t="s">
        <v>136</v>
      </c>
      <c r="I17" s="35" t="s">
        <v>80</v>
      </c>
      <c r="J17" s="31"/>
      <c r="K17" s="31"/>
      <c r="L17" s="31"/>
      <c r="M17" s="31">
        <v>62</v>
      </c>
      <c r="N17" s="31">
        <v>100</v>
      </c>
      <c r="O17" s="31">
        <v>3.7</v>
      </c>
      <c r="P17" s="31" t="e">
        <f t="shared" si="1"/>
        <v>#DIV/0!</v>
      </c>
      <c r="Q17" s="31" t="e">
        <f t="shared" si="2"/>
        <v>#DIV/0!</v>
      </c>
      <c r="R17" s="31" t="e">
        <f t="shared" si="3"/>
        <v>#DIV/0!</v>
      </c>
      <c r="S17" s="31"/>
      <c r="T17" s="31"/>
      <c r="U17" s="31"/>
      <c r="V17" s="31"/>
      <c r="W17" s="31"/>
      <c r="X17" s="31"/>
    </row>
    <row r="18" spans="1:24" ht="14.25" thickTop="1" x14ac:dyDescent="0.15"/>
  </sheetData>
  <mergeCells count="35">
    <mergeCell ref="A15:A16"/>
    <mergeCell ref="A2:A7"/>
    <mergeCell ref="B2:B7"/>
    <mergeCell ref="D2:F2"/>
    <mergeCell ref="A8:A10"/>
    <mergeCell ref="A11:A13"/>
    <mergeCell ref="D3:D7"/>
    <mergeCell ref="E3:E7"/>
    <mergeCell ref="F3:F7"/>
    <mergeCell ref="C2:C7"/>
    <mergeCell ref="T3:T7"/>
    <mergeCell ref="U3:U7"/>
    <mergeCell ref="V3:V7"/>
    <mergeCell ref="W3:W7"/>
    <mergeCell ref="H2:H7"/>
    <mergeCell ref="I2:I7"/>
    <mergeCell ref="J2:L2"/>
    <mergeCell ref="M2:O2"/>
    <mergeCell ref="P2:R2"/>
    <mergeCell ref="X3:X7"/>
    <mergeCell ref="H8:H10"/>
    <mergeCell ref="H11:H13"/>
    <mergeCell ref="H15:H16"/>
    <mergeCell ref="S2:U2"/>
    <mergeCell ref="V2:X2"/>
    <mergeCell ref="J3:J7"/>
    <mergeCell ref="K3:K7"/>
    <mergeCell ref="L3:L7"/>
    <mergeCell ref="M3:M7"/>
    <mergeCell ref="N3:N7"/>
    <mergeCell ref="O3:O7"/>
    <mergeCell ref="P3:P7"/>
    <mergeCell ref="Q3:Q7"/>
    <mergeCell ref="R3:R7"/>
    <mergeCell ref="S3:S7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zoomScaleNormal="100" zoomScalePageLayoutView="60" workbookViewId="0">
      <selection activeCell="J21" sqref="J21"/>
    </sheetView>
  </sheetViews>
  <sheetFormatPr defaultRowHeight="13.5" x14ac:dyDescent="0.15"/>
  <cols>
    <col min="1" max="1" width="10.875"/>
    <col min="2" max="3" width="3.875" customWidth="1"/>
    <col min="4" max="4" width="4.375" customWidth="1"/>
    <col min="5" max="5" width="3.625" customWidth="1"/>
    <col min="6" max="6" width="3.75" customWidth="1"/>
    <col min="7" max="1014" width="9.625"/>
  </cols>
  <sheetData>
    <row r="1" spans="1:24" ht="19.5" thickBot="1" x14ac:dyDescent="0.35">
      <c r="A1" s="28" t="s">
        <v>52</v>
      </c>
      <c r="B1" s="28"/>
      <c r="C1" s="28"/>
      <c r="D1" s="28"/>
      <c r="E1" s="28"/>
      <c r="F1" s="28"/>
    </row>
    <row r="2" spans="1:24" ht="16.5" customHeight="1" thickTop="1" thickBot="1" x14ac:dyDescent="0.2">
      <c r="A2" s="510" t="s">
        <v>53</v>
      </c>
      <c r="B2" s="518" t="s">
        <v>54</v>
      </c>
      <c r="C2" s="518" t="s">
        <v>261</v>
      </c>
      <c r="D2" s="509" t="s">
        <v>277</v>
      </c>
      <c r="E2" s="509"/>
      <c r="F2" s="509"/>
      <c r="H2" s="530" t="s">
        <v>53</v>
      </c>
      <c r="I2" s="507" t="s">
        <v>54</v>
      </c>
      <c r="J2" s="501" t="s">
        <v>55</v>
      </c>
      <c r="K2" s="501"/>
      <c r="L2" s="501"/>
      <c r="M2" s="501" t="s">
        <v>56</v>
      </c>
      <c r="N2" s="501"/>
      <c r="O2" s="501"/>
      <c r="P2" s="501" t="s">
        <v>57</v>
      </c>
      <c r="Q2" s="501"/>
      <c r="R2" s="501"/>
      <c r="S2" s="501" t="s">
        <v>58</v>
      </c>
      <c r="T2" s="501"/>
      <c r="U2" s="501"/>
      <c r="V2" s="501" t="s">
        <v>59</v>
      </c>
      <c r="W2" s="501"/>
      <c r="X2" s="501"/>
    </row>
    <row r="3" spans="1:24" ht="14.85" customHeight="1" thickTop="1" thickBot="1" x14ac:dyDescent="0.2">
      <c r="A3" s="510"/>
      <c r="B3" s="519"/>
      <c r="C3" s="519"/>
      <c r="D3" s="509">
        <v>5</v>
      </c>
      <c r="E3" s="509">
        <v>4</v>
      </c>
      <c r="F3" s="509">
        <v>3</v>
      </c>
      <c r="H3" s="530"/>
      <c r="I3" s="507"/>
      <c r="J3" s="502" t="s">
        <v>60</v>
      </c>
      <c r="K3" s="503" t="s">
        <v>61</v>
      </c>
      <c r="L3" s="502" t="s">
        <v>62</v>
      </c>
      <c r="M3" s="504" t="s">
        <v>60</v>
      </c>
      <c r="N3" s="504" t="s">
        <v>61</v>
      </c>
      <c r="O3" s="505" t="s">
        <v>62</v>
      </c>
      <c r="P3" s="504" t="s">
        <v>60</v>
      </c>
      <c r="Q3" s="504" t="s">
        <v>61</v>
      </c>
      <c r="R3" s="505" t="s">
        <v>62</v>
      </c>
      <c r="S3" s="497" t="s">
        <v>60</v>
      </c>
      <c r="T3" s="497" t="s">
        <v>61</v>
      </c>
      <c r="U3" s="497" t="s">
        <v>62</v>
      </c>
      <c r="V3" s="497" t="s">
        <v>60</v>
      </c>
      <c r="W3" s="497" t="s">
        <v>61</v>
      </c>
      <c r="X3" s="497" t="s">
        <v>62</v>
      </c>
    </row>
    <row r="4" spans="1:24" ht="15" thickTop="1" thickBot="1" x14ac:dyDescent="0.2">
      <c r="A4" s="510"/>
      <c r="B4" s="519"/>
      <c r="C4" s="519"/>
      <c r="D4" s="509"/>
      <c r="E4" s="509"/>
      <c r="F4" s="509"/>
      <c r="H4" s="530"/>
      <c r="I4" s="507"/>
      <c r="J4" s="502"/>
      <c r="K4" s="503"/>
      <c r="L4" s="502"/>
      <c r="M4" s="504"/>
      <c r="N4" s="504"/>
      <c r="O4" s="505"/>
      <c r="P4" s="504"/>
      <c r="Q4" s="504"/>
      <c r="R4" s="505"/>
      <c r="S4" s="497"/>
      <c r="T4" s="497"/>
      <c r="U4" s="497"/>
      <c r="V4" s="497"/>
      <c r="W4" s="497"/>
      <c r="X4" s="497"/>
    </row>
    <row r="5" spans="1:24" ht="15" thickTop="1" thickBot="1" x14ac:dyDescent="0.2">
      <c r="A5" s="510"/>
      <c r="B5" s="519"/>
      <c r="C5" s="519"/>
      <c r="D5" s="509"/>
      <c r="E5" s="509"/>
      <c r="F5" s="509"/>
      <c r="H5" s="530"/>
      <c r="I5" s="507"/>
      <c r="J5" s="502"/>
      <c r="K5" s="503"/>
      <c r="L5" s="502"/>
      <c r="M5" s="504"/>
      <c r="N5" s="504"/>
      <c r="O5" s="505"/>
      <c r="P5" s="504"/>
      <c r="Q5" s="504"/>
      <c r="R5" s="505"/>
      <c r="S5" s="497"/>
      <c r="T5" s="497"/>
      <c r="U5" s="497"/>
      <c r="V5" s="497"/>
      <c r="W5" s="497"/>
      <c r="X5" s="497"/>
    </row>
    <row r="6" spans="1:24" ht="15" thickTop="1" thickBot="1" x14ac:dyDescent="0.2">
      <c r="A6" s="510"/>
      <c r="B6" s="519"/>
      <c r="C6" s="519"/>
      <c r="D6" s="509"/>
      <c r="E6" s="509"/>
      <c r="F6" s="509"/>
      <c r="H6" s="530"/>
      <c r="I6" s="507"/>
      <c r="J6" s="502"/>
      <c r="K6" s="503"/>
      <c r="L6" s="502"/>
      <c r="M6" s="504"/>
      <c r="N6" s="504"/>
      <c r="O6" s="505"/>
      <c r="P6" s="504"/>
      <c r="Q6" s="504"/>
      <c r="R6" s="505"/>
      <c r="S6" s="497"/>
      <c r="T6" s="497"/>
      <c r="U6" s="497"/>
      <c r="V6" s="497"/>
      <c r="W6" s="497"/>
      <c r="X6" s="497"/>
    </row>
    <row r="7" spans="1:24" ht="33" customHeight="1" thickTop="1" thickBot="1" x14ac:dyDescent="0.2">
      <c r="A7" s="510"/>
      <c r="B7" s="520"/>
      <c r="C7" s="520"/>
      <c r="D7" s="509"/>
      <c r="E7" s="509"/>
      <c r="F7" s="509"/>
      <c r="H7" s="530"/>
      <c r="I7" s="507"/>
      <c r="J7" s="502"/>
      <c r="K7" s="503"/>
      <c r="L7" s="502"/>
      <c r="M7" s="504"/>
      <c r="N7" s="504"/>
      <c r="O7" s="505"/>
      <c r="P7" s="504"/>
      <c r="Q7" s="504"/>
      <c r="R7" s="505"/>
      <c r="S7" s="497"/>
      <c r="T7" s="497"/>
      <c r="U7" s="497"/>
      <c r="V7" s="497"/>
      <c r="W7" s="497"/>
      <c r="X7" s="497"/>
    </row>
    <row r="8" spans="1:24" ht="16.5" customHeight="1" thickTop="1" thickBot="1" x14ac:dyDescent="0.25">
      <c r="A8" s="537" t="s">
        <v>15</v>
      </c>
      <c r="B8" s="300" t="s">
        <v>82</v>
      </c>
      <c r="C8" s="300">
        <v>26</v>
      </c>
      <c r="D8" s="301">
        <v>4</v>
      </c>
      <c r="E8" s="301">
        <v>9</v>
      </c>
      <c r="F8" s="301">
        <v>13</v>
      </c>
      <c r="H8" s="571" t="s">
        <v>15</v>
      </c>
      <c r="I8" s="37" t="s">
        <v>82</v>
      </c>
      <c r="J8" s="31">
        <v>48</v>
      </c>
      <c r="K8" s="31">
        <v>100</v>
      </c>
      <c r="L8" s="31">
        <v>3.6</v>
      </c>
      <c r="M8" s="31">
        <v>50</v>
      </c>
      <c r="N8" s="31">
        <v>100</v>
      </c>
      <c r="O8" s="31">
        <v>3.5</v>
      </c>
      <c r="P8" s="45">
        <f>((D8+E8)/C8)*100</f>
        <v>50</v>
      </c>
      <c r="Q8" s="45">
        <f>((D8+E8+F8)/C8)*100</f>
        <v>100</v>
      </c>
      <c r="R8" s="45">
        <f t="shared" ref="R8" si="0">(D8*5+E8*4+F8*3)/C8</f>
        <v>3.6538461538461537</v>
      </c>
      <c r="S8" s="31"/>
      <c r="T8" s="31"/>
      <c r="U8" s="31"/>
      <c r="V8" s="31"/>
      <c r="W8" s="31"/>
      <c r="X8" s="31"/>
    </row>
    <row r="9" spans="1:24" ht="15.75" thickTop="1" thickBot="1" x14ac:dyDescent="0.25">
      <c r="A9" s="537"/>
      <c r="B9" s="300" t="s">
        <v>83</v>
      </c>
      <c r="C9" s="300">
        <v>25</v>
      </c>
      <c r="D9" s="301">
        <v>2</v>
      </c>
      <c r="E9" s="301">
        <v>15</v>
      </c>
      <c r="F9" s="301">
        <v>8</v>
      </c>
      <c r="H9" s="571"/>
      <c r="I9" s="35" t="s">
        <v>83</v>
      </c>
      <c r="J9" s="31">
        <v>47</v>
      </c>
      <c r="K9" s="31">
        <v>100</v>
      </c>
      <c r="L9" s="31">
        <v>3.5</v>
      </c>
      <c r="M9" s="31">
        <v>50</v>
      </c>
      <c r="N9" s="31">
        <v>100</v>
      </c>
      <c r="O9" s="31">
        <v>3.6</v>
      </c>
      <c r="P9" s="45">
        <f t="shared" ref="P9:P17" si="1">((D9+E9)/C9)*100</f>
        <v>68</v>
      </c>
      <c r="Q9" s="45">
        <f t="shared" ref="Q9:Q17" si="2">((D9+E9+F9)/C9)*100</f>
        <v>100</v>
      </c>
      <c r="R9" s="45">
        <f t="shared" ref="R9:R17" si="3">(D9*5+E9*4+F9*3)/C9</f>
        <v>3.76</v>
      </c>
      <c r="S9" s="31"/>
      <c r="T9" s="31"/>
      <c r="U9" s="31"/>
      <c r="V9" s="31"/>
      <c r="W9" s="31"/>
      <c r="X9" s="31"/>
    </row>
    <row r="10" spans="1:24" ht="15.75" thickTop="1" thickBot="1" x14ac:dyDescent="0.25">
      <c r="A10" s="537"/>
      <c r="B10" s="300" t="s">
        <v>139</v>
      </c>
      <c r="C10" s="300">
        <v>18</v>
      </c>
      <c r="D10" s="301">
        <v>0</v>
      </c>
      <c r="E10" s="301">
        <v>7</v>
      </c>
      <c r="F10" s="301">
        <v>11</v>
      </c>
      <c r="H10" s="571"/>
      <c r="I10" s="35" t="s">
        <v>139</v>
      </c>
      <c r="J10" s="31">
        <v>38</v>
      </c>
      <c r="K10" s="31">
        <v>100</v>
      </c>
      <c r="L10" s="31">
        <v>3.4</v>
      </c>
      <c r="M10" s="31">
        <v>23</v>
      </c>
      <c r="N10" s="31">
        <v>100</v>
      </c>
      <c r="O10" s="31">
        <v>3.2</v>
      </c>
      <c r="P10" s="45">
        <f t="shared" si="1"/>
        <v>38.888888888888893</v>
      </c>
      <c r="Q10" s="45">
        <f t="shared" si="2"/>
        <v>100</v>
      </c>
      <c r="R10" s="45">
        <f t="shared" si="3"/>
        <v>3.3888888888888888</v>
      </c>
      <c r="S10" s="31"/>
      <c r="T10" s="31"/>
      <c r="U10" s="31"/>
      <c r="V10" s="31"/>
      <c r="W10" s="31"/>
      <c r="X10" s="31"/>
    </row>
    <row r="11" spans="1:24" ht="15.75" thickTop="1" thickBot="1" x14ac:dyDescent="0.25">
      <c r="A11" s="537"/>
      <c r="B11" s="300" t="s">
        <v>84</v>
      </c>
      <c r="C11" s="300">
        <v>24</v>
      </c>
      <c r="D11" s="301">
        <v>3</v>
      </c>
      <c r="E11" s="301">
        <v>11</v>
      </c>
      <c r="F11" s="301">
        <v>10</v>
      </c>
      <c r="H11" s="571"/>
      <c r="I11" s="35" t="s">
        <v>84</v>
      </c>
      <c r="J11" s="31">
        <v>57</v>
      </c>
      <c r="K11" s="31">
        <v>100</v>
      </c>
      <c r="L11" s="31">
        <v>3.6</v>
      </c>
      <c r="M11" s="31">
        <v>35</v>
      </c>
      <c r="N11" s="31">
        <v>100</v>
      </c>
      <c r="O11" s="31">
        <v>3.3</v>
      </c>
      <c r="P11" s="45">
        <f t="shared" si="1"/>
        <v>58.333333333333336</v>
      </c>
      <c r="Q11" s="45">
        <f t="shared" si="2"/>
        <v>100</v>
      </c>
      <c r="R11" s="45">
        <f t="shared" si="3"/>
        <v>3.7083333333333335</v>
      </c>
      <c r="S11" s="31"/>
      <c r="T11" s="31"/>
      <c r="U11" s="31"/>
      <c r="V11" s="31"/>
      <c r="W11" s="31"/>
      <c r="X11" s="31"/>
    </row>
    <row r="12" spans="1:24" ht="15.75" thickTop="1" thickBot="1" x14ac:dyDescent="0.25">
      <c r="A12" s="547" t="s">
        <v>87</v>
      </c>
      <c r="B12" s="300" t="s">
        <v>82</v>
      </c>
      <c r="C12" s="300">
        <v>26</v>
      </c>
      <c r="D12" s="301">
        <v>6</v>
      </c>
      <c r="E12" s="301">
        <v>11</v>
      </c>
      <c r="F12" s="301">
        <v>9</v>
      </c>
      <c r="H12" s="572" t="s">
        <v>87</v>
      </c>
      <c r="I12" s="30" t="s">
        <v>82</v>
      </c>
      <c r="J12" s="31">
        <v>57</v>
      </c>
      <c r="K12" s="31">
        <v>100</v>
      </c>
      <c r="L12" s="31">
        <v>3.8</v>
      </c>
      <c r="M12" s="31">
        <v>50</v>
      </c>
      <c r="N12" s="31">
        <v>100</v>
      </c>
      <c r="O12" s="31">
        <v>3.7</v>
      </c>
      <c r="P12" s="45">
        <f t="shared" si="1"/>
        <v>65.384615384615387</v>
      </c>
      <c r="Q12" s="45">
        <f t="shared" si="2"/>
        <v>100</v>
      </c>
      <c r="R12" s="45">
        <f t="shared" si="3"/>
        <v>3.8846153846153846</v>
      </c>
      <c r="S12" s="31"/>
      <c r="T12" s="31"/>
      <c r="U12" s="31"/>
      <c r="V12" s="31"/>
      <c r="W12" s="31"/>
      <c r="X12" s="31"/>
    </row>
    <row r="13" spans="1:24" ht="15.75" thickTop="1" thickBot="1" x14ac:dyDescent="0.25">
      <c r="A13" s="547"/>
      <c r="B13" s="300" t="s">
        <v>83</v>
      </c>
      <c r="C13" s="300">
        <v>25</v>
      </c>
      <c r="D13" s="301">
        <v>6</v>
      </c>
      <c r="E13" s="301">
        <v>14</v>
      </c>
      <c r="F13" s="301">
        <v>5</v>
      </c>
      <c r="H13" s="572"/>
      <c r="I13" s="30" t="s">
        <v>83</v>
      </c>
      <c r="J13" s="31">
        <v>72</v>
      </c>
      <c r="K13" s="31">
        <v>100</v>
      </c>
      <c r="L13" s="31">
        <v>3.8</v>
      </c>
      <c r="M13" s="31">
        <v>72</v>
      </c>
      <c r="N13" s="31">
        <v>100</v>
      </c>
      <c r="O13" s="31">
        <v>3.9</v>
      </c>
      <c r="P13" s="45">
        <f t="shared" si="1"/>
        <v>80</v>
      </c>
      <c r="Q13" s="45">
        <f t="shared" si="2"/>
        <v>100</v>
      </c>
      <c r="R13" s="45">
        <f t="shared" si="3"/>
        <v>4.04</v>
      </c>
      <c r="S13" s="31"/>
      <c r="T13" s="31"/>
      <c r="U13" s="31"/>
      <c r="V13" s="31"/>
      <c r="W13" s="31"/>
      <c r="X13" s="31"/>
    </row>
    <row r="14" spans="1:24" ht="15.75" thickTop="1" thickBot="1" x14ac:dyDescent="0.25">
      <c r="A14" s="547"/>
      <c r="B14" s="300" t="s">
        <v>139</v>
      </c>
      <c r="C14" s="300">
        <v>18</v>
      </c>
      <c r="D14" s="301">
        <v>0</v>
      </c>
      <c r="E14" s="301">
        <v>7</v>
      </c>
      <c r="F14" s="301">
        <v>11</v>
      </c>
      <c r="H14" s="572"/>
      <c r="I14" s="30" t="s">
        <v>139</v>
      </c>
      <c r="J14" s="31">
        <v>33</v>
      </c>
      <c r="K14" s="31">
        <v>100</v>
      </c>
      <c r="L14" s="31">
        <v>3.3</v>
      </c>
      <c r="M14" s="31">
        <v>40</v>
      </c>
      <c r="N14" s="31">
        <v>100</v>
      </c>
      <c r="O14" s="31">
        <v>3.4</v>
      </c>
      <c r="P14" s="45">
        <f t="shared" si="1"/>
        <v>38.888888888888893</v>
      </c>
      <c r="Q14" s="45">
        <f t="shared" si="2"/>
        <v>100</v>
      </c>
      <c r="R14" s="45">
        <f t="shared" si="3"/>
        <v>3.3888888888888888</v>
      </c>
      <c r="S14" s="31"/>
      <c r="T14" s="31"/>
      <c r="U14" s="31"/>
      <c r="V14" s="31"/>
      <c r="W14" s="31"/>
      <c r="X14" s="31"/>
    </row>
    <row r="15" spans="1:24" ht="15.75" thickTop="1" thickBot="1" x14ac:dyDescent="0.25">
      <c r="A15" s="547"/>
      <c r="B15" s="300" t="s">
        <v>84</v>
      </c>
      <c r="C15" s="300">
        <v>24</v>
      </c>
      <c r="D15" s="301">
        <v>3</v>
      </c>
      <c r="E15" s="301">
        <v>12</v>
      </c>
      <c r="F15" s="301">
        <v>9</v>
      </c>
      <c r="H15" s="572"/>
      <c r="I15" s="30" t="s">
        <v>84</v>
      </c>
      <c r="J15" s="31">
        <v>70</v>
      </c>
      <c r="K15" s="31">
        <v>100</v>
      </c>
      <c r="L15" s="31">
        <v>3.7</v>
      </c>
      <c r="M15" s="31">
        <v>62</v>
      </c>
      <c r="N15" s="31">
        <v>100</v>
      </c>
      <c r="O15" s="31">
        <v>3.6</v>
      </c>
      <c r="P15" s="45">
        <f t="shared" si="1"/>
        <v>62.5</v>
      </c>
      <c r="Q15" s="45">
        <f t="shared" si="2"/>
        <v>100</v>
      </c>
      <c r="R15" s="45">
        <f t="shared" si="3"/>
        <v>3.75</v>
      </c>
      <c r="S15" s="31"/>
      <c r="T15" s="31"/>
      <c r="U15" s="31"/>
      <c r="V15" s="31"/>
      <c r="W15" s="31"/>
      <c r="X15" s="31"/>
    </row>
    <row r="16" spans="1:24" ht="15.75" thickTop="1" thickBot="1" x14ac:dyDescent="0.25">
      <c r="A16" s="321" t="s">
        <v>149</v>
      </c>
      <c r="B16" s="300" t="s">
        <v>139</v>
      </c>
      <c r="C16" s="300">
        <v>18</v>
      </c>
      <c r="D16" s="301">
        <v>0</v>
      </c>
      <c r="E16" s="301">
        <v>7</v>
      </c>
      <c r="F16" s="301">
        <v>11</v>
      </c>
      <c r="H16" s="78" t="s">
        <v>149</v>
      </c>
      <c r="I16" s="35" t="s">
        <v>139</v>
      </c>
      <c r="J16" s="31">
        <v>38</v>
      </c>
      <c r="K16" s="31">
        <v>100</v>
      </c>
      <c r="L16" s="31">
        <v>3.4</v>
      </c>
      <c r="M16" s="31">
        <v>23</v>
      </c>
      <c r="N16" s="31">
        <v>100</v>
      </c>
      <c r="O16" s="31">
        <v>3.2</v>
      </c>
      <c r="P16" s="45">
        <f t="shared" si="1"/>
        <v>38.888888888888893</v>
      </c>
      <c r="Q16" s="45">
        <f t="shared" si="2"/>
        <v>100</v>
      </c>
      <c r="R16" s="45">
        <f t="shared" si="3"/>
        <v>3.3888888888888888</v>
      </c>
      <c r="S16" s="31"/>
      <c r="T16" s="31"/>
      <c r="U16" s="31"/>
      <c r="V16" s="31"/>
      <c r="W16" s="31"/>
      <c r="X16" s="31"/>
    </row>
    <row r="17" spans="1:24" ht="15.75" thickTop="1" thickBot="1" x14ac:dyDescent="0.25">
      <c r="A17" s="322" t="s">
        <v>148</v>
      </c>
      <c r="B17" s="300" t="s">
        <v>84</v>
      </c>
      <c r="C17" s="300">
        <v>24</v>
      </c>
      <c r="D17" s="301"/>
      <c r="E17" s="301"/>
      <c r="F17" s="301"/>
      <c r="H17" s="77" t="s">
        <v>148</v>
      </c>
      <c r="I17" s="35" t="s">
        <v>84</v>
      </c>
      <c r="J17" s="31">
        <v>62</v>
      </c>
      <c r="K17" s="31">
        <v>100</v>
      </c>
      <c r="L17" s="31">
        <v>4</v>
      </c>
      <c r="M17" s="31">
        <v>62</v>
      </c>
      <c r="N17" s="31">
        <v>100</v>
      </c>
      <c r="O17" s="31">
        <v>3.9</v>
      </c>
      <c r="P17" s="45">
        <f t="shared" si="1"/>
        <v>0</v>
      </c>
      <c r="Q17" s="45">
        <f t="shared" si="2"/>
        <v>0</v>
      </c>
      <c r="R17" s="45">
        <f t="shared" si="3"/>
        <v>0</v>
      </c>
      <c r="S17" s="31"/>
      <c r="T17" s="31"/>
      <c r="U17" s="31"/>
      <c r="V17" s="31"/>
      <c r="W17" s="31"/>
      <c r="X17" s="31"/>
    </row>
    <row r="18" spans="1:24" ht="14.25" thickTop="1" x14ac:dyDescent="0.15"/>
    <row r="20" spans="1:24" ht="14.25" thickBot="1" x14ac:dyDescent="0.2"/>
    <row r="21" spans="1:24" ht="15" thickTop="1" thickBot="1" x14ac:dyDescent="0.2">
      <c r="E21" s="31"/>
    </row>
    <row r="22" spans="1:24" ht="14.25" thickTop="1" x14ac:dyDescent="0.15"/>
  </sheetData>
  <mergeCells count="33">
    <mergeCell ref="A12:A15"/>
    <mergeCell ref="A8:A11"/>
    <mergeCell ref="D3:D7"/>
    <mergeCell ref="E3:E7"/>
    <mergeCell ref="F3:F7"/>
    <mergeCell ref="A2:A7"/>
    <mergeCell ref="B2:B7"/>
    <mergeCell ref="D2:F2"/>
    <mergeCell ref="C2:C7"/>
    <mergeCell ref="U3:U7"/>
    <mergeCell ref="V3:V7"/>
    <mergeCell ref="W3:W7"/>
    <mergeCell ref="H2:H7"/>
    <mergeCell ref="I2:I7"/>
    <mergeCell ref="J2:L2"/>
    <mergeCell ref="M2:O2"/>
    <mergeCell ref="P2:R2"/>
    <mergeCell ref="X3:X7"/>
    <mergeCell ref="H8:H11"/>
    <mergeCell ref="H12:H15"/>
    <mergeCell ref="S2:U2"/>
    <mergeCell ref="V2:X2"/>
    <mergeCell ref="J3:J7"/>
    <mergeCell ref="K3:K7"/>
    <mergeCell ref="L3:L7"/>
    <mergeCell ref="M3:M7"/>
    <mergeCell ref="N3:N7"/>
    <mergeCell ref="O3:O7"/>
    <mergeCell ref="P3:P7"/>
    <mergeCell ref="Q3:Q7"/>
    <mergeCell ref="R3:R7"/>
    <mergeCell ref="S3:S7"/>
    <mergeCell ref="T3:T7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B226"/>
  <sheetViews>
    <sheetView topLeftCell="A209" zoomScale="90" zoomScaleNormal="90" workbookViewId="0">
      <selection activeCell="AI207" sqref="AI204:AI207"/>
    </sheetView>
  </sheetViews>
  <sheetFormatPr defaultRowHeight="13.5" x14ac:dyDescent="0.15"/>
  <cols>
    <col min="24" max="24" width="10.125" customWidth="1"/>
    <col min="35" max="35" width="11.625" bestFit="1" customWidth="1"/>
  </cols>
  <sheetData>
    <row r="3" spans="1:54" x14ac:dyDescent="0.15">
      <c r="A3" s="164"/>
      <c r="B3" s="469" t="s">
        <v>0</v>
      </c>
      <c r="C3" s="470"/>
      <c r="D3" s="470"/>
      <c r="E3" s="470"/>
      <c r="F3" s="471"/>
      <c r="G3" s="469" t="s">
        <v>1</v>
      </c>
      <c r="H3" s="470"/>
      <c r="I3" s="470"/>
      <c r="J3" s="470"/>
      <c r="K3" s="470"/>
      <c r="L3" s="471"/>
      <c r="M3" s="469" t="s">
        <v>2</v>
      </c>
      <c r="N3" s="470"/>
      <c r="O3" s="470"/>
      <c r="P3" s="470"/>
      <c r="Q3" s="470"/>
      <c r="R3" s="471"/>
      <c r="S3" s="469" t="s">
        <v>3</v>
      </c>
      <c r="T3" s="470"/>
      <c r="U3" s="470"/>
      <c r="V3" s="470"/>
      <c r="W3" s="470"/>
      <c r="X3" s="471"/>
      <c r="Y3" s="469" t="s">
        <v>4</v>
      </c>
      <c r="Z3" s="470"/>
      <c r="AA3" s="470"/>
      <c r="AB3" s="471"/>
      <c r="AC3" s="469" t="s">
        <v>5</v>
      </c>
      <c r="AD3" s="470"/>
      <c r="AE3" s="471"/>
      <c r="AF3" s="469" t="s">
        <v>6</v>
      </c>
      <c r="AG3" s="470"/>
      <c r="AH3" s="471"/>
      <c r="AI3" s="486" t="s">
        <v>246</v>
      </c>
    </row>
    <row r="4" spans="1:54" ht="14.25" x14ac:dyDescent="0.2">
      <c r="A4" s="468" t="s">
        <v>37</v>
      </c>
      <c r="B4" s="4" t="s">
        <v>9</v>
      </c>
      <c r="C4" s="4" t="s">
        <v>10</v>
      </c>
      <c r="D4" s="4" t="s">
        <v>11</v>
      </c>
      <c r="E4" s="4" t="s">
        <v>12</v>
      </c>
      <c r="F4" s="15" t="s">
        <v>14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16" t="s">
        <v>14</v>
      </c>
      <c r="M4" s="7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16" t="s">
        <v>14</v>
      </c>
      <c r="S4" s="4" t="s">
        <v>9</v>
      </c>
      <c r="T4" s="4" t="s">
        <v>10</v>
      </c>
      <c r="U4" s="4" t="s">
        <v>11</v>
      </c>
      <c r="V4" s="4" t="s">
        <v>12</v>
      </c>
      <c r="W4" s="4" t="s">
        <v>13</v>
      </c>
      <c r="X4" s="16" t="s">
        <v>14</v>
      </c>
      <c r="Y4" s="4" t="s">
        <v>9</v>
      </c>
      <c r="Z4" s="4" t="s">
        <v>10</v>
      </c>
      <c r="AA4" s="4" t="s">
        <v>11</v>
      </c>
      <c r="AB4" s="18" t="s">
        <v>14</v>
      </c>
      <c r="AC4" s="284" t="s">
        <v>9</v>
      </c>
      <c r="AD4" s="284" t="s">
        <v>10</v>
      </c>
      <c r="AE4" s="17" t="s">
        <v>14</v>
      </c>
      <c r="AF4" s="284" t="s">
        <v>9</v>
      </c>
      <c r="AG4" s="284" t="s">
        <v>10</v>
      </c>
      <c r="AH4" s="17" t="s">
        <v>14</v>
      </c>
      <c r="AI4" s="487"/>
    </row>
    <row r="5" spans="1:54" ht="18" x14ac:dyDescent="0.25">
      <c r="A5" s="468"/>
      <c r="B5" s="474" t="s">
        <v>38</v>
      </c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  <c r="AH5" s="475"/>
      <c r="AI5" s="476"/>
    </row>
    <row r="6" spans="1:54" ht="14.25" x14ac:dyDescent="0.2">
      <c r="A6" s="157"/>
      <c r="B6" s="126">
        <v>58</v>
      </c>
      <c r="C6" s="126">
        <v>54</v>
      </c>
      <c r="D6" s="126">
        <v>71</v>
      </c>
      <c r="E6" s="126">
        <v>50</v>
      </c>
      <c r="F6" s="245">
        <f>AVERAGE(B6:E6)</f>
        <v>58.25</v>
      </c>
      <c r="G6" s="375">
        <v>40</v>
      </c>
      <c r="H6" s="375">
        <v>35</v>
      </c>
      <c r="I6" s="375">
        <v>40</v>
      </c>
      <c r="J6" s="375">
        <v>54</v>
      </c>
      <c r="K6" s="375">
        <v>46</v>
      </c>
      <c r="L6" s="125">
        <f>AVERAGE(G6:K6)</f>
        <v>43</v>
      </c>
      <c r="M6" s="246">
        <v>44</v>
      </c>
      <c r="N6" s="246">
        <v>63.6</v>
      </c>
      <c r="O6" s="246">
        <v>41</v>
      </c>
      <c r="P6" s="246">
        <v>60</v>
      </c>
      <c r="Q6" s="246">
        <v>56</v>
      </c>
      <c r="R6" s="125">
        <f>AVERAGE(M6:Q6)</f>
        <v>52.92</v>
      </c>
      <c r="S6" s="246">
        <v>51</v>
      </c>
      <c r="T6" s="246">
        <v>44</v>
      </c>
      <c r="U6" s="246">
        <v>45</v>
      </c>
      <c r="V6" s="246">
        <v>22</v>
      </c>
      <c r="W6" s="246">
        <v>30</v>
      </c>
      <c r="X6" s="125">
        <f>AVERAGE(S6:W6)</f>
        <v>38.4</v>
      </c>
      <c r="Y6" s="246">
        <v>36</v>
      </c>
      <c r="Z6" s="246">
        <v>52</v>
      </c>
      <c r="AA6" s="246">
        <v>47</v>
      </c>
      <c r="AB6" s="248">
        <f>AVERAGE(Y6:AA6)</f>
        <v>45</v>
      </c>
      <c r="AC6" s="344">
        <v>51</v>
      </c>
      <c r="AD6" s="286">
        <v>36</v>
      </c>
      <c r="AE6" s="248">
        <f>AVERAGE(AC6:AD6)</f>
        <v>43.5</v>
      </c>
      <c r="AF6" s="286">
        <v>71</v>
      </c>
      <c r="AG6" s="286">
        <v>46</v>
      </c>
      <c r="AH6" s="248">
        <f>AVERAGE(AF6:AG6)</f>
        <v>58.5</v>
      </c>
      <c r="AI6" s="200">
        <f>AVERAGE(F6,L6,R6,X6,AB6,AE6,AH6)</f>
        <v>48.510000000000005</v>
      </c>
    </row>
    <row r="7" spans="1:54" ht="14.25" x14ac:dyDescent="0.2">
      <c r="A7" s="19" t="s">
        <v>39</v>
      </c>
      <c r="B7" s="246">
        <f>'1 четверть 2016-2017'!B4</f>
        <v>32</v>
      </c>
      <c r="C7" s="246">
        <f>'1 четверть 2016-2017'!C4</f>
        <v>39</v>
      </c>
      <c r="D7" s="246">
        <f>'1 четверть 2016-2017'!D4</f>
        <v>64</v>
      </c>
      <c r="E7" s="246">
        <f>'1 четверть 2016-2017'!E4</f>
        <v>63.6</v>
      </c>
      <c r="F7" s="125">
        <f>'1 четверть 2016-2017'!F4</f>
        <v>49.65</v>
      </c>
      <c r="G7" s="246">
        <f>'1 четверть 2016-2017'!G4</f>
        <v>42</v>
      </c>
      <c r="H7" s="246">
        <f>'1 четверть 2016-2017'!H4</f>
        <v>22</v>
      </c>
      <c r="I7" s="246">
        <f>'1 четверть 2016-2017'!I4</f>
        <v>28</v>
      </c>
      <c r="J7" s="246">
        <f>'1 четверть 2016-2017'!J4</f>
        <v>38</v>
      </c>
      <c r="K7" s="246">
        <f>'1 четверть 2016-2017'!K4</f>
        <v>48</v>
      </c>
      <c r="L7" s="125">
        <f>'1 четверть 2016-2017'!L4</f>
        <v>35.6</v>
      </c>
      <c r="M7" s="246">
        <f>'1 четверть 2016-2017'!M4</f>
        <v>45.8</v>
      </c>
      <c r="N7" s="246">
        <f>'1 четверть 2016-2017'!N4</f>
        <v>56</v>
      </c>
      <c r="O7" s="246">
        <f>'1 четверть 2016-2017'!O4</f>
        <v>56</v>
      </c>
      <c r="P7" s="246">
        <f>'1 четверть 2016-2017'!P4</f>
        <v>21</v>
      </c>
      <c r="Q7" s="246">
        <f>'1 четверть 2016-2017'!Q4</f>
        <v>52</v>
      </c>
      <c r="R7" s="125">
        <f>'1 четверть 2016-2017'!R4</f>
        <v>46.160000000000004</v>
      </c>
      <c r="S7" s="246">
        <f>'1 четверть 2016-2017'!S4</f>
        <v>59</v>
      </c>
      <c r="T7" s="246">
        <f>'1 четверть 2016-2017'!T4</f>
        <v>32</v>
      </c>
      <c r="U7" s="246">
        <f>'1 четверть 2016-2017'!U4</f>
        <v>47</v>
      </c>
      <c r="V7" s="246">
        <f>'1 четверть 2016-2017'!V4</f>
        <v>38</v>
      </c>
      <c r="W7" s="246">
        <f>'1 четверть 2016-2017'!W4</f>
        <v>27</v>
      </c>
      <c r="X7" s="125">
        <f>'1 четверть 2016-2017'!X4</f>
        <v>40.6</v>
      </c>
      <c r="Y7" s="246">
        <f>'1 четверть 2016-2017'!Y4</f>
        <v>36</v>
      </c>
      <c r="Z7" s="246">
        <f>'1 четверть 2016-2017'!Z4</f>
        <v>48</v>
      </c>
      <c r="AA7" s="246">
        <f>'1 четверть 2016-2017'!AA4</f>
        <v>57</v>
      </c>
      <c r="AB7" s="248">
        <f>'1 четверть 2016-2017'!AB4</f>
        <v>47</v>
      </c>
      <c r="AC7" s="344"/>
      <c r="AD7" s="286"/>
      <c r="AE7" s="248"/>
      <c r="AF7" s="286"/>
      <c r="AG7" s="286"/>
      <c r="AH7" s="248"/>
      <c r="AI7" s="200">
        <f>AVERAGE(F7,L7,R7,X7,AB7)</f>
        <v>43.802</v>
      </c>
    </row>
    <row r="8" spans="1:54" ht="14.25" x14ac:dyDescent="0.2">
      <c r="A8" s="20" t="s">
        <v>40</v>
      </c>
      <c r="B8" s="249">
        <f>'2 четверть 2016-2017 '!B4</f>
        <v>44</v>
      </c>
      <c r="C8" s="249">
        <f>'2 четверть 2016-2017 '!C4</f>
        <v>43</v>
      </c>
      <c r="D8" s="249">
        <f>'2 четверть 2016-2017 '!D4</f>
        <v>68</v>
      </c>
      <c r="E8" s="249">
        <f>'2 четверть 2016-2017 '!E4</f>
        <v>50</v>
      </c>
      <c r="F8" s="250">
        <f>'2 четверть 2016-2017 '!F4</f>
        <v>51.25</v>
      </c>
      <c r="G8" s="249">
        <f>'2 четверть 2016-2017 '!G4</f>
        <v>43</v>
      </c>
      <c r="H8" s="249">
        <f>'2 четверть 2016-2017 '!H4</f>
        <v>37</v>
      </c>
      <c r="I8" s="249">
        <f>'2 четверть 2016-2017 '!I4</f>
        <v>30.7</v>
      </c>
      <c r="J8" s="249">
        <f>'2 четверть 2016-2017 '!J4</f>
        <v>38</v>
      </c>
      <c r="K8" s="249">
        <f>'2 четверть 2016-2017 '!K4</f>
        <v>50</v>
      </c>
      <c r="L8" s="250">
        <f>'2 четверть 2016-2017 '!L4</f>
        <v>39.739999999999995</v>
      </c>
      <c r="M8" s="249">
        <f>'2 четверть 2016-2017 '!M4</f>
        <v>50</v>
      </c>
      <c r="N8" s="249">
        <f>'2 четверть 2016-2017 '!N4</f>
        <v>44</v>
      </c>
      <c r="O8" s="249">
        <f>'2 четверть 2016-2017 '!O4</f>
        <v>68</v>
      </c>
      <c r="P8" s="249">
        <f>'2 четверть 2016-2017 '!P4</f>
        <v>39</v>
      </c>
      <c r="Q8" s="249">
        <f>'2 четверть 2016-2017 '!Q4</f>
        <v>48</v>
      </c>
      <c r="R8" s="250">
        <f>'2 четверть 2016-2017 '!R4</f>
        <v>49.8</v>
      </c>
      <c r="S8" s="249">
        <f>'2 четверть 2016-2017 '!S4</f>
        <v>59</v>
      </c>
      <c r="T8" s="249">
        <f>'2 четверть 2016-2017 '!T4</f>
        <v>24</v>
      </c>
      <c r="U8" s="249">
        <f>'2 четверть 2016-2017 '!U4</f>
        <v>50</v>
      </c>
      <c r="V8" s="249">
        <f>'2 четверть 2016-2017 '!V4</f>
        <v>23</v>
      </c>
      <c r="W8" s="249">
        <f>'2 четверть 2016-2017 '!W4</f>
        <v>27</v>
      </c>
      <c r="X8" s="250">
        <f>'2 четверть 2016-2017 '!X4</f>
        <v>36.6</v>
      </c>
      <c r="Y8" s="249">
        <f>'2 четверть 2016-2017 '!Y4</f>
        <v>34.200000000000003</v>
      </c>
      <c r="Z8" s="249">
        <f>'2 четверть 2016-2017 '!Z4</f>
        <v>52</v>
      </c>
      <c r="AA8" s="249">
        <f>'2 четверть 2016-2017 '!AA4</f>
        <v>35</v>
      </c>
      <c r="AB8" s="251">
        <f>'2 четверть 2016-2017 '!AB4</f>
        <v>40.4</v>
      </c>
      <c r="AC8" s="287">
        <f>'2 четверть 2016-2017 '!AC4</f>
        <v>46</v>
      </c>
      <c r="AD8" s="287">
        <f>'2 четверть 2016-2017 '!AD4</f>
        <v>68</v>
      </c>
      <c r="AE8" s="251">
        <f>'2 четверть 2016-2017 '!AE4</f>
        <v>57</v>
      </c>
      <c r="AF8" s="287">
        <f>'2 четверть 2016-2017 '!AF4</f>
        <v>69</v>
      </c>
      <c r="AG8" s="287">
        <f>'2 четверть 2016-2017 '!AG4</f>
        <v>36</v>
      </c>
      <c r="AH8" s="251">
        <f>'2 четверть 2016-2017 '!AH4</f>
        <v>52.5</v>
      </c>
      <c r="AI8" s="201">
        <f>AVERAGE(F8,L8,R8,X8,AB8,AE8,AH8)</f>
        <v>46.755714285714284</v>
      </c>
    </row>
    <row r="9" spans="1:54" ht="14.25" x14ac:dyDescent="0.2">
      <c r="A9" s="20" t="s">
        <v>41</v>
      </c>
      <c r="B9" s="249">
        <f>Дворяткина!$P$8</f>
        <v>32</v>
      </c>
      <c r="C9" s="249">
        <f>Зубенко!$P$8</f>
        <v>39.130434782608695</v>
      </c>
      <c r="D9" s="249">
        <f>Зубенко!$P$9</f>
        <v>64</v>
      </c>
      <c r="E9" s="249">
        <f>Барихин!$P$9</f>
        <v>45.454545454545453</v>
      </c>
      <c r="F9" s="250">
        <f>'2 четверть 2016-2017 '!F5</f>
        <v>75.825000000000003</v>
      </c>
      <c r="G9" s="249">
        <f>Якунина!$P$8</f>
        <v>38.461538461538467</v>
      </c>
      <c r="H9" s="249">
        <f>Поленова!$P$8</f>
        <v>34.615384615384613</v>
      </c>
      <c r="I9" s="249">
        <f>Дворяткина!$P$9</f>
        <v>22.222222222222221</v>
      </c>
      <c r="J9" s="249">
        <f>Степанюгина!$P$8</f>
        <v>42.307692307692307</v>
      </c>
      <c r="K9" s="249">
        <f>РОманенко!$P$8</f>
        <v>50</v>
      </c>
      <c r="L9" s="250">
        <f>'2 четверть 2016-2017 '!L5</f>
        <v>50</v>
      </c>
      <c r="M9" s="249">
        <f>Васильева!$P$8</f>
        <v>50</v>
      </c>
      <c r="N9" s="249">
        <f>Барихин!$P$10</f>
        <v>48</v>
      </c>
      <c r="O9" s="249">
        <f>Федулова!$P$8</f>
        <v>56.000000000000007</v>
      </c>
      <c r="P9" s="249">
        <f>Зубенко!$P$10</f>
        <v>33.333333333333329</v>
      </c>
      <c r="Q9" s="249">
        <f>Степанюгина!$P$9</f>
        <v>52</v>
      </c>
      <c r="R9" s="250">
        <f>'2 четверть 2016-2017 '!R5</f>
        <v>61.839999999999996</v>
      </c>
      <c r="S9" s="249">
        <f>Якунина!$P$9</f>
        <v>50</v>
      </c>
      <c r="T9" s="249">
        <f>Поленова!$P$9</f>
        <v>40</v>
      </c>
      <c r="U9" s="249">
        <f>РОманенко!$P$9</f>
        <v>68</v>
      </c>
      <c r="V9" s="249">
        <f>РОманенко!$P$10</f>
        <v>38.888888888888893</v>
      </c>
      <c r="W9" s="249">
        <f>Степанюгина!$P$11</f>
        <v>23.809523809523807</v>
      </c>
      <c r="X9" s="250">
        <f>'2 четверть 2016-2017 '!X5</f>
        <v>48.6</v>
      </c>
      <c r="Y9" s="249">
        <f>Дворяткина!$P$10</f>
        <v>36</v>
      </c>
      <c r="Z9" s="249">
        <f>Степанюгина!$P$10</f>
        <v>52</v>
      </c>
      <c r="AA9" s="249">
        <f>РОманенко!$P$11</f>
        <v>58.333333333333336</v>
      </c>
      <c r="AB9" s="251">
        <f>'2 четверть 2016-2017 '!AB5</f>
        <v>52.666666666666664</v>
      </c>
      <c r="AC9" s="287" t="e">
        <f>Поленова!$P$10</f>
        <v>#DIV/0!</v>
      </c>
      <c r="AD9" s="287" t="e">
        <f>Барихин!$P$11</f>
        <v>#DIV/0!</v>
      </c>
      <c r="AE9" s="251">
        <f>'2 четверть 2016-2017 '!AE5</f>
        <v>62.65</v>
      </c>
      <c r="AF9" s="287">
        <f t="shared" ref="AF9" si="0">((T9+U9)/S9)*100</f>
        <v>216</v>
      </c>
      <c r="AG9" s="287" t="e">
        <f>Барихин!$P$12</f>
        <v>#DIV/0!</v>
      </c>
      <c r="AH9" s="251" t="e">
        <f>AVERAGE(AF9:AG9)</f>
        <v>#DIV/0!</v>
      </c>
      <c r="AI9" s="201">
        <f>AVERAGE(F9,L9,R9,X9,AB9)</f>
        <v>57.786333333333332</v>
      </c>
    </row>
    <row r="10" spans="1:54" ht="14.25" x14ac:dyDescent="0.2">
      <c r="A10" s="20" t="s">
        <v>42</v>
      </c>
      <c r="B10" s="249"/>
      <c r="C10" s="249"/>
      <c r="D10" s="249"/>
      <c r="E10" s="249"/>
      <c r="F10" s="250"/>
      <c r="G10" s="249"/>
      <c r="H10" s="249"/>
      <c r="I10" s="249"/>
      <c r="J10" s="249"/>
      <c r="K10" s="249"/>
      <c r="L10" s="250"/>
      <c r="M10" s="249"/>
      <c r="N10" s="249"/>
      <c r="O10" s="249"/>
      <c r="P10" s="249"/>
      <c r="Q10" s="249"/>
      <c r="R10" s="250"/>
      <c r="S10" s="249"/>
      <c r="T10" s="249"/>
      <c r="U10" s="249"/>
      <c r="V10" s="249"/>
      <c r="W10" s="249"/>
      <c r="X10" s="250"/>
      <c r="Y10" s="249"/>
      <c r="Z10" s="249"/>
      <c r="AA10" s="249"/>
      <c r="AB10" s="251"/>
      <c r="AC10" s="287"/>
      <c r="AD10" s="287"/>
      <c r="AE10" s="251"/>
      <c r="AF10" s="287"/>
      <c r="AG10" s="287"/>
      <c r="AH10" s="251"/>
      <c r="AI10" s="201"/>
    </row>
    <row r="11" spans="1:54" ht="14.25" x14ac:dyDescent="0.2">
      <c r="A11" s="20" t="s">
        <v>43</v>
      </c>
      <c r="B11" s="249"/>
      <c r="C11" s="249"/>
      <c r="D11" s="249"/>
      <c r="E11" s="249"/>
      <c r="F11" s="250"/>
      <c r="G11" s="249"/>
      <c r="H11" s="249"/>
      <c r="I11" s="249"/>
      <c r="J11" s="249"/>
      <c r="K11" s="249"/>
      <c r="L11" s="250"/>
      <c r="M11" s="249"/>
      <c r="N11" s="249"/>
      <c r="O11" s="249"/>
      <c r="P11" s="249"/>
      <c r="Q11" s="249"/>
      <c r="R11" s="250"/>
      <c r="S11" s="249"/>
      <c r="T11" s="249"/>
      <c r="U11" s="249"/>
      <c r="V11" s="249"/>
      <c r="W11" s="249"/>
      <c r="X11" s="250"/>
      <c r="Y11" s="249"/>
      <c r="Z11" s="249"/>
      <c r="AA11" s="249"/>
      <c r="AB11" s="251"/>
      <c r="AC11" s="287"/>
      <c r="AD11" s="287"/>
      <c r="AE11" s="251"/>
      <c r="AF11" s="287"/>
      <c r="AG11" s="287"/>
      <c r="AH11" s="251"/>
      <c r="AI11" s="201"/>
    </row>
    <row r="12" spans="1:54" ht="14.25" x14ac:dyDescent="0.2">
      <c r="A12" s="129" t="s">
        <v>44</v>
      </c>
      <c r="B12" s="243">
        <f>B9-B8</f>
        <v>-12</v>
      </c>
      <c r="C12" s="243">
        <f t="shared" ref="C12:AH12" si="1">C9-C8</f>
        <v>-3.8695652173913047</v>
      </c>
      <c r="D12" s="243">
        <f t="shared" si="1"/>
        <v>-4</v>
      </c>
      <c r="E12" s="243">
        <f t="shared" si="1"/>
        <v>-4.5454545454545467</v>
      </c>
      <c r="F12" s="241">
        <f t="shared" si="1"/>
        <v>24.575000000000003</v>
      </c>
      <c r="G12" s="243">
        <f t="shared" si="1"/>
        <v>-4.538461538461533</v>
      </c>
      <c r="H12" s="243">
        <f t="shared" si="1"/>
        <v>-2.3846153846153868</v>
      </c>
      <c r="I12" s="243">
        <f t="shared" si="1"/>
        <v>-8.4777777777777779</v>
      </c>
      <c r="J12" s="243">
        <f t="shared" si="1"/>
        <v>4.3076923076923066</v>
      </c>
      <c r="K12" s="243">
        <f t="shared" si="1"/>
        <v>0</v>
      </c>
      <c r="L12" s="241">
        <f t="shared" si="1"/>
        <v>10.260000000000005</v>
      </c>
      <c r="M12" s="243">
        <f t="shared" si="1"/>
        <v>0</v>
      </c>
      <c r="N12" s="243">
        <f t="shared" si="1"/>
        <v>4</v>
      </c>
      <c r="O12" s="243">
        <f t="shared" si="1"/>
        <v>-11.999999999999993</v>
      </c>
      <c r="P12" s="243">
        <f t="shared" si="1"/>
        <v>-5.6666666666666714</v>
      </c>
      <c r="Q12" s="243">
        <f t="shared" si="1"/>
        <v>4</v>
      </c>
      <c r="R12" s="241">
        <f t="shared" si="1"/>
        <v>12.04</v>
      </c>
      <c r="S12" s="243">
        <f t="shared" si="1"/>
        <v>-9</v>
      </c>
      <c r="T12" s="243">
        <f t="shared" si="1"/>
        <v>16</v>
      </c>
      <c r="U12" s="243">
        <f t="shared" si="1"/>
        <v>18</v>
      </c>
      <c r="V12" s="243">
        <f t="shared" si="1"/>
        <v>15.888888888888893</v>
      </c>
      <c r="W12" s="243">
        <f t="shared" si="1"/>
        <v>-3.1904761904761934</v>
      </c>
      <c r="X12" s="241">
        <f t="shared" si="1"/>
        <v>12</v>
      </c>
      <c r="Y12" s="243">
        <f t="shared" si="1"/>
        <v>1.7999999999999972</v>
      </c>
      <c r="Z12" s="243">
        <f t="shared" si="1"/>
        <v>0</v>
      </c>
      <c r="AA12" s="243">
        <f t="shared" si="1"/>
        <v>23.333333333333336</v>
      </c>
      <c r="AB12" s="241">
        <f t="shared" si="1"/>
        <v>12.266666666666666</v>
      </c>
      <c r="AC12" s="243" t="e">
        <f t="shared" si="1"/>
        <v>#DIV/0!</v>
      </c>
      <c r="AD12" s="243" t="e">
        <f t="shared" si="1"/>
        <v>#DIV/0!</v>
      </c>
      <c r="AE12" s="241">
        <f t="shared" si="1"/>
        <v>5.6499999999999986</v>
      </c>
      <c r="AF12" s="243">
        <f t="shared" si="1"/>
        <v>147</v>
      </c>
      <c r="AG12" s="243" t="e">
        <f t="shared" si="1"/>
        <v>#DIV/0!</v>
      </c>
      <c r="AH12" s="241" t="e">
        <f t="shared" si="1"/>
        <v>#DIV/0!</v>
      </c>
      <c r="AI12" s="198">
        <f>AI9-AI8</f>
        <v>11.030619047619048</v>
      </c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</row>
    <row r="13" spans="1:54" ht="102.75" x14ac:dyDescent="0.15">
      <c r="A13" s="23" t="s">
        <v>45</v>
      </c>
      <c r="B13" s="119" t="s">
        <v>51</v>
      </c>
      <c r="C13" s="23" t="s">
        <v>195</v>
      </c>
      <c r="D13" s="23" t="s">
        <v>195</v>
      </c>
      <c r="E13" s="23" t="s">
        <v>126</v>
      </c>
      <c r="F13" s="59"/>
      <c r="G13" s="58" t="s">
        <v>47</v>
      </c>
      <c r="H13" s="63" t="s">
        <v>48</v>
      </c>
      <c r="I13" s="63" t="s">
        <v>51</v>
      </c>
      <c r="J13" s="63" t="s">
        <v>50</v>
      </c>
      <c r="K13" s="61" t="s">
        <v>49</v>
      </c>
      <c r="L13" s="62"/>
      <c r="M13" s="61" t="s">
        <v>46</v>
      </c>
      <c r="N13" s="252" t="s">
        <v>126</v>
      </c>
      <c r="O13" s="63" t="s">
        <v>196</v>
      </c>
      <c r="P13" s="63" t="s">
        <v>195</v>
      </c>
      <c r="Q13" s="61" t="s">
        <v>50</v>
      </c>
      <c r="R13" s="62"/>
      <c r="S13" s="61" t="s">
        <v>47</v>
      </c>
      <c r="T13" s="63" t="s">
        <v>48</v>
      </c>
      <c r="U13" s="61" t="s">
        <v>49</v>
      </c>
      <c r="V13" s="61" t="s">
        <v>49</v>
      </c>
      <c r="W13" s="63" t="s">
        <v>50</v>
      </c>
      <c r="X13" s="62"/>
      <c r="Y13" s="61" t="s">
        <v>51</v>
      </c>
      <c r="Z13" s="58" t="s">
        <v>50</v>
      </c>
      <c r="AA13" s="111" t="s">
        <v>49</v>
      </c>
      <c r="AB13" s="178"/>
      <c r="AC13" s="285" t="s">
        <v>48</v>
      </c>
      <c r="AD13" s="285" t="s">
        <v>126</v>
      </c>
      <c r="AE13" s="178"/>
      <c r="AF13" s="285" t="s">
        <v>47</v>
      </c>
      <c r="AG13" s="285" t="s">
        <v>126</v>
      </c>
      <c r="AH13" s="178"/>
      <c r="AI13" s="185"/>
    </row>
    <row r="16" spans="1:54" x14ac:dyDescent="0.15">
      <c r="A16" s="164"/>
      <c r="B16" s="469" t="s">
        <v>0</v>
      </c>
      <c r="C16" s="470"/>
      <c r="D16" s="470"/>
      <c r="E16" s="470"/>
      <c r="F16" s="471"/>
      <c r="G16" s="469" t="s">
        <v>1</v>
      </c>
      <c r="H16" s="470"/>
      <c r="I16" s="470"/>
      <c r="J16" s="470"/>
      <c r="K16" s="470"/>
      <c r="L16" s="471"/>
      <c r="M16" s="469" t="s">
        <v>2</v>
      </c>
      <c r="N16" s="470"/>
      <c r="O16" s="470"/>
      <c r="P16" s="470"/>
      <c r="Q16" s="470"/>
      <c r="R16" s="471"/>
      <c r="S16" s="469" t="s">
        <v>3</v>
      </c>
      <c r="T16" s="470"/>
      <c r="U16" s="470"/>
      <c r="V16" s="470"/>
      <c r="W16" s="470"/>
      <c r="X16" s="471"/>
      <c r="Y16" s="469" t="s">
        <v>4</v>
      </c>
      <c r="Z16" s="470"/>
      <c r="AA16" s="470"/>
      <c r="AB16" s="471"/>
      <c r="AC16" s="469" t="s">
        <v>5</v>
      </c>
      <c r="AD16" s="470"/>
      <c r="AE16" s="471"/>
      <c r="AF16" s="469" t="s">
        <v>6</v>
      </c>
      <c r="AG16" s="470"/>
      <c r="AH16" s="471"/>
      <c r="AI16" s="488" t="s">
        <v>246</v>
      </c>
    </row>
    <row r="17" spans="1:54" ht="14.25" x14ac:dyDescent="0.2">
      <c r="A17" s="468" t="s">
        <v>37</v>
      </c>
      <c r="B17" s="4" t="s">
        <v>9</v>
      </c>
      <c r="C17" s="4" t="s">
        <v>10</v>
      </c>
      <c r="D17" s="4" t="s">
        <v>11</v>
      </c>
      <c r="E17" s="4" t="s">
        <v>12</v>
      </c>
      <c r="F17" s="15" t="s">
        <v>14</v>
      </c>
      <c r="G17" s="4" t="s">
        <v>9</v>
      </c>
      <c r="H17" s="4" t="s">
        <v>10</v>
      </c>
      <c r="I17" s="4" t="s">
        <v>11</v>
      </c>
      <c r="J17" s="4" t="s">
        <v>12</v>
      </c>
      <c r="K17" s="4" t="s">
        <v>13</v>
      </c>
      <c r="L17" s="16" t="s">
        <v>14</v>
      </c>
      <c r="M17" s="7" t="s">
        <v>9</v>
      </c>
      <c r="N17" s="4" t="s">
        <v>10</v>
      </c>
      <c r="O17" s="4" t="s">
        <v>11</v>
      </c>
      <c r="P17" s="4" t="s">
        <v>12</v>
      </c>
      <c r="Q17" s="4" t="s">
        <v>13</v>
      </c>
      <c r="R17" s="16" t="s">
        <v>14</v>
      </c>
      <c r="S17" s="4" t="s">
        <v>9</v>
      </c>
      <c r="T17" s="4" t="s">
        <v>10</v>
      </c>
      <c r="U17" s="4" t="s">
        <v>11</v>
      </c>
      <c r="V17" s="4" t="s">
        <v>12</v>
      </c>
      <c r="W17" s="4" t="s">
        <v>13</v>
      </c>
      <c r="X17" s="16" t="s">
        <v>14</v>
      </c>
      <c r="Y17" s="4" t="s">
        <v>9</v>
      </c>
      <c r="Z17" s="4" t="s">
        <v>10</v>
      </c>
      <c r="AA17" s="4" t="s">
        <v>11</v>
      </c>
      <c r="AB17" s="17" t="s">
        <v>14</v>
      </c>
      <c r="AC17" s="284" t="s">
        <v>9</v>
      </c>
      <c r="AD17" s="284" t="s">
        <v>10</v>
      </c>
      <c r="AE17" s="17" t="s">
        <v>14</v>
      </c>
      <c r="AF17" s="284" t="s">
        <v>9</v>
      </c>
      <c r="AG17" s="284" t="s">
        <v>10</v>
      </c>
      <c r="AH17" s="17" t="s">
        <v>14</v>
      </c>
      <c r="AI17" s="489"/>
    </row>
    <row r="18" spans="1:54" ht="18" x14ac:dyDescent="0.25">
      <c r="A18" s="468"/>
      <c r="B18" s="490" t="s">
        <v>182</v>
      </c>
      <c r="C18" s="491"/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491"/>
      <c r="O18" s="491"/>
      <c r="P18" s="491"/>
      <c r="Q18" s="491"/>
      <c r="R18" s="491"/>
      <c r="S18" s="491"/>
      <c r="T18" s="491"/>
      <c r="U18" s="491"/>
      <c r="V18" s="491"/>
      <c r="W18" s="491"/>
      <c r="X18" s="491"/>
      <c r="Y18" s="491"/>
      <c r="Z18" s="491"/>
      <c r="AA18" s="491"/>
      <c r="AB18" s="491"/>
      <c r="AC18" s="491"/>
      <c r="AD18" s="491"/>
      <c r="AE18" s="491"/>
      <c r="AF18" s="491"/>
      <c r="AG18" s="491"/>
      <c r="AH18" s="491"/>
      <c r="AI18" s="491"/>
    </row>
    <row r="19" spans="1:54" ht="14.25" x14ac:dyDescent="0.2">
      <c r="A19" s="157"/>
      <c r="B19" s="126">
        <v>88</v>
      </c>
      <c r="C19" s="126">
        <v>85</v>
      </c>
      <c r="D19" s="126">
        <v>83</v>
      </c>
      <c r="E19" s="126">
        <v>82</v>
      </c>
      <c r="F19" s="245">
        <f>AVERAGE(B19:E19)</f>
        <v>84.5</v>
      </c>
      <c r="G19" s="246">
        <v>53</v>
      </c>
      <c r="H19" s="246">
        <v>61</v>
      </c>
      <c r="I19" s="246">
        <v>56</v>
      </c>
      <c r="J19" s="246">
        <v>60</v>
      </c>
      <c r="K19" s="246">
        <v>60</v>
      </c>
      <c r="L19" s="125">
        <f>AVERAGE(G19:K19)</f>
        <v>58</v>
      </c>
      <c r="M19" s="246">
        <v>60</v>
      </c>
      <c r="N19" s="246">
        <v>80</v>
      </c>
      <c r="O19" s="246">
        <v>52</v>
      </c>
      <c r="P19" s="246">
        <v>35</v>
      </c>
      <c r="Q19" s="246">
        <v>66</v>
      </c>
      <c r="R19" s="125">
        <f>AVERAGE(M19:Q19)</f>
        <v>58.6</v>
      </c>
      <c r="S19" s="246">
        <v>60</v>
      </c>
      <c r="T19" s="246">
        <v>64</v>
      </c>
      <c r="U19" s="246">
        <v>65</v>
      </c>
      <c r="V19" s="246">
        <v>36</v>
      </c>
      <c r="W19" s="246">
        <v>68</v>
      </c>
      <c r="X19" s="125">
        <f>AVERAGE(S19:W19)</f>
        <v>58.6</v>
      </c>
      <c r="Y19" s="246">
        <v>36</v>
      </c>
      <c r="Z19" s="246">
        <v>63</v>
      </c>
      <c r="AA19" s="246">
        <v>52</v>
      </c>
      <c r="AB19" s="248">
        <f>AVERAGE(Y19:AA19)</f>
        <v>50.333333333333336</v>
      </c>
      <c r="AC19" s="286">
        <v>59</v>
      </c>
      <c r="AD19" s="286">
        <v>54</v>
      </c>
      <c r="AE19" s="248">
        <f>AVERAGE(AC19:AD19)</f>
        <v>56.5</v>
      </c>
      <c r="AF19" s="286">
        <v>89</v>
      </c>
      <c r="AG19" s="286">
        <v>54</v>
      </c>
      <c r="AH19" s="248">
        <f>AVERAGE(AF19:AG19)</f>
        <v>71.5</v>
      </c>
      <c r="AI19" s="199">
        <f>AVERAGE(F19,L19,R19,X19,AB19)</f>
        <v>62.006666666666661</v>
      </c>
    </row>
    <row r="20" spans="1:54" ht="14.25" x14ac:dyDescent="0.2">
      <c r="A20" s="19" t="s">
        <v>39</v>
      </c>
      <c r="B20" s="246">
        <f>'1 четверть 2016-2017'!B5</f>
        <v>52</v>
      </c>
      <c r="C20" s="246">
        <f>'1 четверть 2016-2017'!C5</f>
        <v>95.6</v>
      </c>
      <c r="D20" s="246">
        <f>'1 четверть 2016-2017'!D5</f>
        <v>84</v>
      </c>
      <c r="E20" s="246">
        <f>'1 четверть 2016-2017'!E5</f>
        <v>84</v>
      </c>
      <c r="F20" s="125">
        <f>'1 четверть 2016-2017'!F5</f>
        <v>78.900000000000006</v>
      </c>
      <c r="G20" s="246">
        <f>'1 четверть 2016-2017'!G5</f>
        <v>46</v>
      </c>
      <c r="H20" s="246">
        <f>'1 четверть 2016-2017'!H5</f>
        <v>85</v>
      </c>
      <c r="I20" s="246">
        <f>'1 четверть 2016-2017'!I5</f>
        <v>36</v>
      </c>
      <c r="J20" s="246">
        <f>'1 четверть 2016-2017'!J5</f>
        <v>61</v>
      </c>
      <c r="K20" s="246">
        <f>'1 четверть 2016-2017'!K5</f>
        <v>57</v>
      </c>
      <c r="L20" s="125">
        <f>'1 четверть 2016-2017'!L5</f>
        <v>57</v>
      </c>
      <c r="M20" s="246">
        <f>'1 четверть 2016-2017'!M5</f>
        <v>37.5</v>
      </c>
      <c r="N20" s="246">
        <f>'1 четверть 2016-2017'!N5</f>
        <v>63.6</v>
      </c>
      <c r="O20" s="246">
        <f>'1 четверть 2016-2017'!O5</f>
        <v>96</v>
      </c>
      <c r="P20" s="246">
        <f>'1 четверть 2016-2017'!P5</f>
        <v>37</v>
      </c>
      <c r="Q20" s="246">
        <f>'1 четверть 2016-2017'!Q5</f>
        <v>60</v>
      </c>
      <c r="R20" s="125">
        <f>'1 четверть 2016-2017'!R5</f>
        <v>58.820000000000007</v>
      </c>
      <c r="S20" s="246">
        <f>'1 четверть 2016-2017'!S5</f>
        <v>57</v>
      </c>
      <c r="T20" s="246">
        <f>'1 четверть 2016-2017'!T5</f>
        <v>60</v>
      </c>
      <c r="U20" s="246">
        <f>'1 четверть 2016-2017'!U5</f>
        <v>72</v>
      </c>
      <c r="V20" s="246">
        <f>'1 четверть 2016-2017'!V5</f>
        <v>33</v>
      </c>
      <c r="W20" s="246">
        <f>'1 четверть 2016-2017'!W5</f>
        <v>32</v>
      </c>
      <c r="X20" s="125">
        <f>'1 четверть 2016-2017'!X5</f>
        <v>50.8</v>
      </c>
      <c r="Y20" s="289">
        <f>'1 четверть 2016-2017'!Y5</f>
        <v>32</v>
      </c>
      <c r="Z20" s="246">
        <f>'1 четверть 2016-2017'!Z5</f>
        <v>60</v>
      </c>
      <c r="AA20" s="246">
        <f>'1 четверть 2016-2017'!AA5</f>
        <v>70</v>
      </c>
      <c r="AB20" s="248">
        <f>'1 четверть 2016-2017'!AB5</f>
        <v>54</v>
      </c>
      <c r="AC20" s="286"/>
      <c r="AD20" s="286"/>
      <c r="AE20" s="248"/>
      <c r="AF20" s="286"/>
      <c r="AG20" s="286"/>
      <c r="AH20" s="248"/>
      <c r="AI20" s="199">
        <f>AVERAGE(F20,L20,R20,X20,AB20)</f>
        <v>59.904000000000011</v>
      </c>
    </row>
    <row r="21" spans="1:54" ht="14.25" x14ac:dyDescent="0.2">
      <c r="A21" s="20" t="s">
        <v>40</v>
      </c>
      <c r="B21" s="249">
        <f>'2 четверть 2016-2017 '!B5</f>
        <v>52</v>
      </c>
      <c r="C21" s="249">
        <f>'2 четверть 2016-2017 '!C5</f>
        <v>82.6</v>
      </c>
      <c r="D21" s="249">
        <f>'2 четверть 2016-2017 '!D5</f>
        <v>96</v>
      </c>
      <c r="E21" s="249">
        <f>'2 четверть 2016-2017 '!E5</f>
        <v>72.7</v>
      </c>
      <c r="F21" s="250">
        <f>'2 четверть 2016-2017 '!F5</f>
        <v>75.825000000000003</v>
      </c>
      <c r="G21" s="249">
        <f>'2 четверть 2016-2017 '!G5</f>
        <v>50</v>
      </c>
      <c r="H21" s="249">
        <f>'2 четверть 2016-2017 '!H5</f>
        <v>56</v>
      </c>
      <c r="I21" s="249">
        <f>'2 четверть 2016-2017 '!I5</f>
        <v>36</v>
      </c>
      <c r="J21" s="249">
        <f>'2 четверть 2016-2017 '!J5</f>
        <v>58</v>
      </c>
      <c r="K21" s="249">
        <f>'2 четверть 2016-2017 '!K5</f>
        <v>50</v>
      </c>
      <c r="L21" s="250">
        <f>'2 четверть 2016-2017 '!L5</f>
        <v>50</v>
      </c>
      <c r="M21" s="249">
        <f>'2 четверть 2016-2017 '!M5</f>
        <v>54.2</v>
      </c>
      <c r="N21" s="249">
        <f>'2 четверть 2016-2017 '!N5</f>
        <v>84</v>
      </c>
      <c r="O21" s="249">
        <f>'2 четверть 2016-2017 '!O5</f>
        <v>76</v>
      </c>
      <c r="P21" s="249">
        <f>'2 четверть 2016-2017 '!P5</f>
        <v>39</v>
      </c>
      <c r="Q21" s="249">
        <f>'2 четверть 2016-2017 '!Q5</f>
        <v>56</v>
      </c>
      <c r="R21" s="250">
        <f>'2 четверть 2016-2017 '!R5</f>
        <v>61.839999999999996</v>
      </c>
      <c r="S21" s="249">
        <f>'2 четверть 2016-2017 '!S5</f>
        <v>59</v>
      </c>
      <c r="T21" s="249">
        <f>'2 четверть 2016-2017 '!T5</f>
        <v>40</v>
      </c>
      <c r="U21" s="249">
        <f>'2 четверть 2016-2017 '!U5</f>
        <v>72</v>
      </c>
      <c r="V21" s="249">
        <f>'2 четверть 2016-2017 '!V5</f>
        <v>40</v>
      </c>
      <c r="W21" s="249">
        <f>'2 четверть 2016-2017 '!W5</f>
        <v>32</v>
      </c>
      <c r="X21" s="250">
        <f>'2 четверть 2016-2017 '!X5</f>
        <v>48.6</v>
      </c>
      <c r="Y21" s="249">
        <f>'2 четверть 2016-2017 '!Y5</f>
        <v>36</v>
      </c>
      <c r="Z21" s="249">
        <f>'2 четверть 2016-2017 '!Z5</f>
        <v>60</v>
      </c>
      <c r="AA21" s="249">
        <f>'2 четверть 2016-2017 '!AA5</f>
        <v>62</v>
      </c>
      <c r="AB21" s="251">
        <f>'2 четверть 2016-2017 '!AB5</f>
        <v>52.666666666666664</v>
      </c>
      <c r="AC21" s="287">
        <f>'2 четверть 2016-2017 '!AC5</f>
        <v>62</v>
      </c>
      <c r="AD21" s="287">
        <f>'2 четверть 2016-2017 '!AD5</f>
        <v>63.3</v>
      </c>
      <c r="AE21" s="251">
        <f>'2 четверть 2016-2017 '!AE5</f>
        <v>62.65</v>
      </c>
      <c r="AF21" s="287">
        <f>'2 четверть 2016-2017 '!AF5</f>
        <v>89</v>
      </c>
      <c r="AG21" s="287">
        <f>'2 четверть 2016-2017 '!AG5</f>
        <v>36</v>
      </c>
      <c r="AH21" s="251">
        <f>'2 четверть 2016-2017 '!AH5</f>
        <v>62.5</v>
      </c>
      <c r="AI21" s="199">
        <f>'2 четверть 2016-2017 '!AI5</f>
        <v>59.154523809523809</v>
      </c>
    </row>
    <row r="22" spans="1:54" ht="14.25" x14ac:dyDescent="0.2">
      <c r="A22" s="20" t="s">
        <v>41</v>
      </c>
      <c r="B22" s="249">
        <f>Дворяткина!$P$11</f>
        <v>32</v>
      </c>
      <c r="C22" s="249">
        <f>Карелина!$P$8</f>
        <v>82.608695652173907</v>
      </c>
      <c r="D22" s="249">
        <f>Карелина!$P$9</f>
        <v>96</v>
      </c>
      <c r="E22" s="249">
        <f>Барихин!$P$13</f>
        <v>68.181818181818173</v>
      </c>
      <c r="F22" s="250">
        <f>AVERAGE(B22:E22)</f>
        <v>69.697628458498016</v>
      </c>
      <c r="G22" s="249">
        <f>Якунина!$P$11</f>
        <v>46.153846153846153</v>
      </c>
      <c r="H22" s="249">
        <f>Поленова!$P$11</f>
        <v>69.230769230769226</v>
      </c>
      <c r="I22" s="249">
        <f>Дворяткина!$P$12</f>
        <v>40.74074074074074</v>
      </c>
      <c r="J22" s="249">
        <f>Степанюгина!$P$12</f>
        <v>57.692307692307686</v>
      </c>
      <c r="K22" s="249">
        <f>РОманенко!$P$12</f>
        <v>65.384615384615387</v>
      </c>
      <c r="L22" s="250">
        <f>AVERAGE(G22:K22)</f>
        <v>55.840455840455846</v>
      </c>
      <c r="M22" s="249">
        <f>Васильева!$P$9</f>
        <v>54.166666666666664</v>
      </c>
      <c r="N22" s="249">
        <f>Барихин!$P$14</f>
        <v>80</v>
      </c>
      <c r="O22" s="249">
        <f>Федулова!$P$9</f>
        <v>92</v>
      </c>
      <c r="P22" s="249">
        <f>Зубенко!$P$11</f>
        <v>38.888888888888893</v>
      </c>
      <c r="Q22" s="249">
        <f>Степанюгина!$P$13</f>
        <v>56.000000000000007</v>
      </c>
      <c r="R22" s="250">
        <f>AVERAGE(M22:Q22)</f>
        <v>64.211111111111109</v>
      </c>
      <c r="S22" s="249">
        <f>Якунина!$P$12</f>
        <v>59.090909090909093</v>
      </c>
      <c r="T22" s="249">
        <f>Поленова!$P$12</f>
        <v>72</v>
      </c>
      <c r="U22" s="249">
        <f>РОманенко!$P$13</f>
        <v>80</v>
      </c>
      <c r="V22" s="249">
        <f>РОманенко!$P$14</f>
        <v>38.888888888888893</v>
      </c>
      <c r="W22" s="249">
        <f>Степанюгина!$P$15</f>
        <v>38.095238095238095</v>
      </c>
      <c r="X22" s="250">
        <f>AVERAGE(S22:W22)</f>
        <v>57.615007215007211</v>
      </c>
      <c r="Y22" s="249">
        <f>Дворяткина!$P$13</f>
        <v>40</v>
      </c>
      <c r="Z22" s="249">
        <f>Степанюгина!$P$14</f>
        <v>48</v>
      </c>
      <c r="AA22" s="249">
        <f>РОманенко!$P$15</f>
        <v>62.5</v>
      </c>
      <c r="AB22" s="251">
        <f>AVERAGE(Y22:AA22)</f>
        <v>50.166666666666664</v>
      </c>
      <c r="AC22" s="287" t="e">
        <f>Поленова!$P$13</f>
        <v>#DIV/0!</v>
      </c>
      <c r="AD22" s="287" t="e">
        <f>Барихин!$P$15</f>
        <v>#DIV/0!</v>
      </c>
      <c r="AE22" s="251" t="e">
        <f>AVERAGE(AC22:AD22)</f>
        <v>#DIV/0!</v>
      </c>
      <c r="AF22" s="287" t="e">
        <f>Якунина!$P$13</f>
        <v>#DIV/0!</v>
      </c>
      <c r="AG22" s="287" t="e">
        <f>Барихин!$P$16</f>
        <v>#DIV/0!</v>
      </c>
      <c r="AH22" s="251" t="e">
        <f>AVERAGE(AF22:AG22)</f>
        <v>#DIV/0!</v>
      </c>
      <c r="AI22" s="199">
        <f>AVERAGE(F22,L22,R22,X22,AB22)</f>
        <v>59.506173858347765</v>
      </c>
    </row>
    <row r="23" spans="1:54" ht="14.25" x14ac:dyDescent="0.2">
      <c r="A23" s="20" t="s">
        <v>42</v>
      </c>
      <c r="B23" s="249"/>
      <c r="C23" s="249"/>
      <c r="D23" s="249"/>
      <c r="E23" s="249"/>
      <c r="F23" s="250"/>
      <c r="G23" s="249"/>
      <c r="H23" s="249"/>
      <c r="I23" s="249"/>
      <c r="J23" s="249"/>
      <c r="K23" s="249"/>
      <c r="L23" s="250"/>
      <c r="M23" s="249"/>
      <c r="N23" s="249"/>
      <c r="O23" s="249"/>
      <c r="P23" s="249"/>
      <c r="Q23" s="249"/>
      <c r="R23" s="250"/>
      <c r="S23" s="249"/>
      <c r="T23" s="249"/>
      <c r="U23" s="249"/>
      <c r="V23" s="249"/>
      <c r="W23" s="249"/>
      <c r="X23" s="250"/>
      <c r="Y23" s="249"/>
      <c r="Z23" s="249"/>
      <c r="AA23" s="249"/>
      <c r="AB23" s="251"/>
      <c r="AC23" s="287"/>
      <c r="AD23" s="287"/>
      <c r="AE23" s="251"/>
      <c r="AF23" s="287"/>
      <c r="AG23" s="287"/>
      <c r="AH23" s="251"/>
      <c r="AI23" s="199"/>
    </row>
    <row r="24" spans="1:54" ht="14.25" x14ac:dyDescent="0.2">
      <c r="A24" s="20" t="s">
        <v>43</v>
      </c>
      <c r="B24" s="249"/>
      <c r="C24" s="249"/>
      <c r="D24" s="249"/>
      <c r="E24" s="249"/>
      <c r="F24" s="250"/>
      <c r="G24" s="249"/>
      <c r="H24" s="249"/>
      <c r="I24" s="249"/>
      <c r="J24" s="249"/>
      <c r="K24" s="249"/>
      <c r="L24" s="250"/>
      <c r="M24" s="249"/>
      <c r="N24" s="249"/>
      <c r="O24" s="249"/>
      <c r="P24" s="249"/>
      <c r="Q24" s="249"/>
      <c r="R24" s="250"/>
      <c r="S24" s="249"/>
      <c r="T24" s="249"/>
      <c r="U24" s="249"/>
      <c r="V24" s="249"/>
      <c r="W24" s="249"/>
      <c r="X24" s="250"/>
      <c r="Y24" s="249"/>
      <c r="Z24" s="249"/>
      <c r="AA24" s="249"/>
      <c r="AB24" s="251"/>
      <c r="AC24" s="287"/>
      <c r="AD24" s="287"/>
      <c r="AE24" s="251"/>
      <c r="AF24" s="287"/>
      <c r="AG24" s="287"/>
      <c r="AH24" s="251"/>
      <c r="AI24" s="199"/>
    </row>
    <row r="25" spans="1:54" ht="14.25" x14ac:dyDescent="0.2">
      <c r="A25" s="129" t="s">
        <v>44</v>
      </c>
      <c r="B25" s="243">
        <f>B22-B21</f>
        <v>-20</v>
      </c>
      <c r="C25" s="243">
        <f t="shared" ref="C25:AH25" si="2">C22-C21</f>
        <v>8.6956521739125492E-3</v>
      </c>
      <c r="D25" s="243">
        <f t="shared" si="2"/>
        <v>0</v>
      </c>
      <c r="E25" s="243">
        <f t="shared" si="2"/>
        <v>-4.5181818181818301</v>
      </c>
      <c r="F25" s="241">
        <f t="shared" si="2"/>
        <v>-6.1273715415019865</v>
      </c>
      <c r="G25" s="243">
        <f t="shared" si="2"/>
        <v>-3.8461538461538467</v>
      </c>
      <c r="H25" s="243">
        <f t="shared" si="2"/>
        <v>13.230769230769226</v>
      </c>
      <c r="I25" s="243">
        <f t="shared" si="2"/>
        <v>4.7407407407407405</v>
      </c>
      <c r="J25" s="243">
        <f t="shared" si="2"/>
        <v>-0.3076923076923137</v>
      </c>
      <c r="K25" s="243">
        <f t="shared" si="2"/>
        <v>15.384615384615387</v>
      </c>
      <c r="L25" s="241">
        <f t="shared" si="2"/>
        <v>5.8404558404558458</v>
      </c>
      <c r="M25" s="243">
        <f t="shared" si="2"/>
        <v>-3.3333333333338544E-2</v>
      </c>
      <c r="N25" s="243">
        <f t="shared" si="2"/>
        <v>-4</v>
      </c>
      <c r="O25" s="243">
        <f t="shared" si="2"/>
        <v>16</v>
      </c>
      <c r="P25" s="243">
        <f t="shared" si="2"/>
        <v>-0.11111111111110716</v>
      </c>
      <c r="Q25" s="243">
        <f t="shared" si="2"/>
        <v>0</v>
      </c>
      <c r="R25" s="241">
        <f t="shared" si="2"/>
        <v>2.3711111111111123</v>
      </c>
      <c r="S25" s="243">
        <f t="shared" si="2"/>
        <v>9.0909090909093493E-2</v>
      </c>
      <c r="T25" s="243">
        <f t="shared" si="2"/>
        <v>32</v>
      </c>
      <c r="U25" s="243">
        <f t="shared" si="2"/>
        <v>8</v>
      </c>
      <c r="V25" s="243">
        <f t="shared" si="2"/>
        <v>-1.1111111111111072</v>
      </c>
      <c r="W25" s="243">
        <f t="shared" si="2"/>
        <v>6.0952380952380949</v>
      </c>
      <c r="X25" s="241">
        <f t="shared" si="2"/>
        <v>9.0150072150072091</v>
      </c>
      <c r="Y25" s="243">
        <f t="shared" si="2"/>
        <v>4</v>
      </c>
      <c r="Z25" s="243">
        <f t="shared" si="2"/>
        <v>-12</v>
      </c>
      <c r="AA25" s="243">
        <f t="shared" si="2"/>
        <v>0.5</v>
      </c>
      <c r="AB25" s="241">
        <f t="shared" si="2"/>
        <v>-2.5</v>
      </c>
      <c r="AC25" s="243" t="e">
        <f t="shared" si="2"/>
        <v>#DIV/0!</v>
      </c>
      <c r="AD25" s="243" t="e">
        <f t="shared" si="2"/>
        <v>#DIV/0!</v>
      </c>
      <c r="AE25" s="241" t="e">
        <f t="shared" si="2"/>
        <v>#DIV/0!</v>
      </c>
      <c r="AF25" s="243" t="e">
        <f t="shared" si="2"/>
        <v>#DIV/0!</v>
      </c>
      <c r="AG25" s="243" t="e">
        <f t="shared" si="2"/>
        <v>#DIV/0!</v>
      </c>
      <c r="AH25" s="241" t="e">
        <f t="shared" si="2"/>
        <v>#DIV/0!</v>
      </c>
      <c r="AI25" s="199">
        <f>AI22-AI21</f>
        <v>0.35165004882395579</v>
      </c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</row>
    <row r="26" spans="1:54" ht="102.75" x14ac:dyDescent="0.15">
      <c r="A26" s="23" t="s">
        <v>45</v>
      </c>
      <c r="B26" s="119" t="s">
        <v>51</v>
      </c>
      <c r="C26" s="23" t="s">
        <v>197</v>
      </c>
      <c r="D26" s="23" t="s">
        <v>197</v>
      </c>
      <c r="E26" s="23" t="s">
        <v>126</v>
      </c>
      <c r="F26" s="59"/>
      <c r="G26" s="111" t="s">
        <v>47</v>
      </c>
      <c r="H26" s="63" t="s">
        <v>48</v>
      </c>
      <c r="I26" s="63" t="s">
        <v>51</v>
      </c>
      <c r="J26" s="63" t="s">
        <v>50</v>
      </c>
      <c r="K26" s="61" t="s">
        <v>49</v>
      </c>
      <c r="L26" s="62"/>
      <c r="M26" s="63" t="s">
        <v>46</v>
      </c>
      <c r="N26" s="63" t="s">
        <v>126</v>
      </c>
      <c r="O26" s="63" t="s">
        <v>196</v>
      </c>
      <c r="P26" s="63" t="s">
        <v>195</v>
      </c>
      <c r="Q26" s="63" t="s">
        <v>50</v>
      </c>
      <c r="R26" s="62"/>
      <c r="S26" s="63" t="s">
        <v>47</v>
      </c>
      <c r="T26" s="63" t="s">
        <v>48</v>
      </c>
      <c r="U26" s="61" t="s">
        <v>49</v>
      </c>
      <c r="V26" s="61" t="s">
        <v>49</v>
      </c>
      <c r="W26" s="63" t="s">
        <v>50</v>
      </c>
      <c r="X26" s="62"/>
      <c r="Y26" s="61" t="s">
        <v>51</v>
      </c>
      <c r="Z26" s="58" t="s">
        <v>50</v>
      </c>
      <c r="AA26" s="58" t="s">
        <v>49</v>
      </c>
      <c r="AB26" s="178"/>
      <c r="AC26" s="285" t="s">
        <v>48</v>
      </c>
      <c r="AD26" s="285" t="s">
        <v>126</v>
      </c>
      <c r="AE26" s="178"/>
      <c r="AF26" s="285" t="s">
        <v>47</v>
      </c>
      <c r="AG26" s="285" t="s">
        <v>126</v>
      </c>
      <c r="AH26" s="178"/>
      <c r="AI26" s="181"/>
    </row>
    <row r="29" spans="1:54" x14ac:dyDescent="0.15">
      <c r="A29" s="164"/>
      <c r="B29" s="469" t="s">
        <v>0</v>
      </c>
      <c r="C29" s="470"/>
      <c r="D29" s="470"/>
      <c r="E29" s="470"/>
      <c r="F29" s="471"/>
      <c r="G29" s="469" t="s">
        <v>1</v>
      </c>
      <c r="H29" s="470"/>
      <c r="I29" s="470"/>
      <c r="J29" s="470"/>
      <c r="K29" s="470"/>
      <c r="L29" s="471"/>
      <c r="M29" s="469" t="s">
        <v>2</v>
      </c>
      <c r="N29" s="470"/>
      <c r="O29" s="470"/>
      <c r="P29" s="470"/>
      <c r="Q29" s="470"/>
      <c r="R29" s="471"/>
      <c r="S29" s="469" t="s">
        <v>3</v>
      </c>
      <c r="T29" s="470"/>
      <c r="U29" s="470"/>
      <c r="V29" s="470"/>
      <c r="W29" s="470"/>
      <c r="X29" s="471"/>
      <c r="Y29" s="469" t="s">
        <v>4</v>
      </c>
      <c r="Z29" s="470"/>
      <c r="AA29" s="470"/>
      <c r="AB29" s="471"/>
      <c r="AC29" s="469" t="s">
        <v>5</v>
      </c>
      <c r="AD29" s="470"/>
      <c r="AE29" s="471"/>
      <c r="AF29" s="469" t="s">
        <v>6</v>
      </c>
      <c r="AG29" s="470"/>
      <c r="AH29" s="471"/>
      <c r="AI29" s="472" t="s">
        <v>246</v>
      </c>
    </row>
    <row r="30" spans="1:54" ht="14.25" x14ac:dyDescent="0.2">
      <c r="A30" s="468" t="s">
        <v>37</v>
      </c>
      <c r="B30" s="4" t="s">
        <v>9</v>
      </c>
      <c r="C30" s="4" t="s">
        <v>10</v>
      </c>
      <c r="D30" s="4" t="s">
        <v>11</v>
      </c>
      <c r="E30" s="4" t="s">
        <v>12</v>
      </c>
      <c r="F30" s="15" t="s">
        <v>14</v>
      </c>
      <c r="G30" s="4" t="s">
        <v>9</v>
      </c>
      <c r="H30" s="4" t="s">
        <v>10</v>
      </c>
      <c r="I30" s="4" t="s">
        <v>11</v>
      </c>
      <c r="J30" s="4" t="s">
        <v>12</v>
      </c>
      <c r="K30" s="4" t="s">
        <v>13</v>
      </c>
      <c r="L30" s="16" t="s">
        <v>14</v>
      </c>
      <c r="M30" s="7" t="s">
        <v>9</v>
      </c>
      <c r="N30" s="4" t="s">
        <v>10</v>
      </c>
      <c r="O30" s="4" t="s">
        <v>11</v>
      </c>
      <c r="P30" s="4" t="s">
        <v>12</v>
      </c>
      <c r="Q30" s="4" t="s">
        <v>13</v>
      </c>
      <c r="R30" s="16" t="s">
        <v>14</v>
      </c>
      <c r="S30" s="4" t="s">
        <v>9</v>
      </c>
      <c r="T30" s="4" t="s">
        <v>10</v>
      </c>
      <c r="U30" s="4" t="s">
        <v>11</v>
      </c>
      <c r="V30" s="4" t="s">
        <v>12</v>
      </c>
      <c r="W30" s="4" t="s">
        <v>13</v>
      </c>
      <c r="X30" s="16" t="s">
        <v>14</v>
      </c>
      <c r="Y30" s="4" t="s">
        <v>9</v>
      </c>
      <c r="Z30" s="4" t="s">
        <v>10</v>
      </c>
      <c r="AA30" s="4" t="s">
        <v>11</v>
      </c>
      <c r="AB30" s="18" t="s">
        <v>14</v>
      </c>
      <c r="AC30" s="284" t="s">
        <v>9</v>
      </c>
      <c r="AD30" s="284" t="s">
        <v>10</v>
      </c>
      <c r="AE30" s="17" t="s">
        <v>14</v>
      </c>
      <c r="AF30" s="284" t="s">
        <v>9</v>
      </c>
      <c r="AG30" s="284" t="s">
        <v>10</v>
      </c>
      <c r="AH30" s="17" t="s">
        <v>14</v>
      </c>
      <c r="AI30" s="473"/>
    </row>
    <row r="31" spans="1:54" ht="18" x14ac:dyDescent="0.25">
      <c r="A31" s="468"/>
      <c r="B31" s="474" t="s">
        <v>183</v>
      </c>
      <c r="C31" s="475"/>
      <c r="D31" s="475"/>
      <c r="E31" s="475"/>
      <c r="F31" s="475"/>
      <c r="G31" s="475"/>
      <c r="H31" s="475"/>
      <c r="I31" s="475"/>
      <c r="J31" s="475"/>
      <c r="K31" s="475"/>
      <c r="L31" s="475"/>
      <c r="M31" s="475"/>
      <c r="N31" s="475"/>
      <c r="O31" s="475"/>
      <c r="P31" s="475"/>
      <c r="Q31" s="475"/>
      <c r="R31" s="475"/>
      <c r="S31" s="475"/>
      <c r="T31" s="475"/>
      <c r="U31" s="475"/>
      <c r="V31" s="475"/>
      <c r="W31" s="475"/>
      <c r="X31" s="475"/>
      <c r="Y31" s="475"/>
      <c r="Z31" s="475"/>
      <c r="AA31" s="475"/>
      <c r="AB31" s="475"/>
      <c r="AC31" s="475"/>
      <c r="AD31" s="475"/>
      <c r="AE31" s="475"/>
      <c r="AF31" s="475"/>
      <c r="AG31" s="475"/>
      <c r="AH31" s="475"/>
      <c r="AI31" s="476"/>
    </row>
    <row r="32" spans="1:54" ht="14.25" x14ac:dyDescent="0.2">
      <c r="A32" s="157"/>
      <c r="B32" s="126">
        <v>79</v>
      </c>
      <c r="C32" s="126">
        <v>58</v>
      </c>
      <c r="D32" s="126">
        <v>66</v>
      </c>
      <c r="E32" s="126">
        <v>54</v>
      </c>
      <c r="F32" s="245">
        <f>AVERAGE(B32:E32)</f>
        <v>64.25</v>
      </c>
      <c r="G32" s="246">
        <v>44</v>
      </c>
      <c r="H32" s="246">
        <v>56</v>
      </c>
      <c r="I32" s="246">
        <v>52</v>
      </c>
      <c r="J32" s="246">
        <v>46</v>
      </c>
      <c r="K32" s="246">
        <v>42</v>
      </c>
      <c r="L32" s="125">
        <f>AVERAGE(G32:K32)</f>
        <v>48</v>
      </c>
      <c r="M32" s="246">
        <v>48</v>
      </c>
      <c r="N32" s="246">
        <v>64</v>
      </c>
      <c r="O32" s="246">
        <v>31</v>
      </c>
      <c r="P32" s="247">
        <v>45</v>
      </c>
      <c r="Q32" s="246">
        <v>40</v>
      </c>
      <c r="R32" s="125">
        <f>AVERAGE(M32:Q33)</f>
        <v>44.03</v>
      </c>
      <c r="S32" s="246">
        <v>50</v>
      </c>
      <c r="T32" s="246">
        <v>28</v>
      </c>
      <c r="U32" s="246">
        <v>37</v>
      </c>
      <c r="V32" s="246">
        <v>26</v>
      </c>
      <c r="W32" s="247">
        <v>34</v>
      </c>
      <c r="X32" s="125">
        <f>AVERAGE(S32:W32)</f>
        <v>35</v>
      </c>
      <c r="Y32" s="246">
        <v>16</v>
      </c>
      <c r="Z32" s="246">
        <v>42</v>
      </c>
      <c r="AA32" s="246">
        <v>28</v>
      </c>
      <c r="AB32" s="248">
        <f>AVERAGE(Y32:AA32)</f>
        <v>28.666666666666668</v>
      </c>
      <c r="AC32" s="286">
        <v>31</v>
      </c>
      <c r="AD32" s="286">
        <v>25</v>
      </c>
      <c r="AE32" s="248">
        <f>AVERAGE(AC32:AD32)</f>
        <v>28</v>
      </c>
      <c r="AF32" s="286">
        <v>39</v>
      </c>
      <c r="AG32" s="286">
        <v>35</v>
      </c>
      <c r="AH32" s="248">
        <f>AVERAGE(AF32:AG32)</f>
        <v>37</v>
      </c>
      <c r="AI32" s="190">
        <f>AVERAGE(F32,L32,R32,X32,AB32)</f>
        <v>43.989333333333335</v>
      </c>
    </row>
    <row r="33" spans="1:54" ht="14.25" x14ac:dyDescent="0.2">
      <c r="A33" s="19" t="s">
        <v>39</v>
      </c>
      <c r="B33" s="126">
        <v>68</v>
      </c>
      <c r="C33" s="126">
        <v>65</v>
      </c>
      <c r="D33" s="126">
        <v>76</v>
      </c>
      <c r="E33" s="126">
        <v>36</v>
      </c>
      <c r="F33" s="245">
        <v>61.25</v>
      </c>
      <c r="G33" s="246">
        <v>42</v>
      </c>
      <c r="H33" s="246">
        <v>29</v>
      </c>
      <c r="I33" s="246">
        <v>34</v>
      </c>
      <c r="J33" s="246">
        <v>50</v>
      </c>
      <c r="K33" s="246">
        <v>30.8</v>
      </c>
      <c r="L33" s="125">
        <v>37.160000000000004</v>
      </c>
      <c r="M33" s="246">
        <v>33.299999999999997</v>
      </c>
      <c r="N33" s="246">
        <v>44</v>
      </c>
      <c r="O33" s="246">
        <v>48</v>
      </c>
      <c r="P33" s="247">
        <v>47</v>
      </c>
      <c r="Q33" s="246">
        <v>40</v>
      </c>
      <c r="R33" s="125">
        <v>42.46</v>
      </c>
      <c r="S33" s="246">
        <v>38</v>
      </c>
      <c r="T33" s="246">
        <v>32</v>
      </c>
      <c r="U33" s="246">
        <v>32</v>
      </c>
      <c r="V33" s="246">
        <v>11.1</v>
      </c>
      <c r="W33" s="247">
        <v>22.7</v>
      </c>
      <c r="X33" s="125">
        <v>27.159999999999997</v>
      </c>
      <c r="Y33" s="246">
        <v>24</v>
      </c>
      <c r="Z33" s="246">
        <v>32</v>
      </c>
      <c r="AA33" s="246">
        <v>33</v>
      </c>
      <c r="AB33" s="248">
        <v>29.666666666666668</v>
      </c>
      <c r="AC33" s="286"/>
      <c r="AD33" s="286"/>
      <c r="AE33" s="248"/>
      <c r="AF33" s="286"/>
      <c r="AG33" s="286"/>
      <c r="AH33" s="248"/>
      <c r="AI33" s="190">
        <f>AVERAGE(F33,L33,R33,X33,AB33)</f>
        <v>39.539333333333332</v>
      </c>
    </row>
    <row r="34" spans="1:54" ht="14.25" x14ac:dyDescent="0.2">
      <c r="A34" s="20" t="s">
        <v>40</v>
      </c>
      <c r="B34" s="246">
        <f>'2 четверть 2016-2017 '!B18</f>
        <v>76</v>
      </c>
      <c r="C34" s="246">
        <f>'2 четверть 2016-2017 '!C18</f>
        <v>60</v>
      </c>
      <c r="D34" s="246">
        <f>'2 четверть 2016-2017 '!D18</f>
        <v>64</v>
      </c>
      <c r="E34" s="246">
        <f>'2 четверть 2016-2017 '!E18</f>
        <v>36</v>
      </c>
      <c r="F34" s="125">
        <f>'2 четверть 2016-2017 '!F18</f>
        <v>59</v>
      </c>
      <c r="G34" s="246">
        <f>'2 четверть 2016-2017 '!G18</f>
        <v>42</v>
      </c>
      <c r="H34" s="246">
        <f>'2 четверть 2016-2017 '!H18</f>
        <v>33</v>
      </c>
      <c r="I34" s="246">
        <f>'2 четверть 2016-2017 '!I18</f>
        <v>34</v>
      </c>
      <c r="J34" s="246">
        <f>'2 четверть 2016-2017 '!J18</f>
        <v>50</v>
      </c>
      <c r="K34" s="246">
        <f>'2 четверть 2016-2017 '!K18</f>
        <v>38</v>
      </c>
      <c r="L34" s="125">
        <f>'2 четверть 2016-2017 '!L18</f>
        <v>39.4</v>
      </c>
      <c r="M34" s="246">
        <f>'2 четверть 2016-2017 '!M18</f>
        <v>37.5</v>
      </c>
      <c r="N34" s="246">
        <f>'2 четверть 2016-2017 '!N18</f>
        <v>64</v>
      </c>
      <c r="O34" s="246">
        <f>'2 четверть 2016-2017 '!O18</f>
        <v>36</v>
      </c>
      <c r="P34" s="246">
        <f>'2 четверть 2016-2017 '!P18</f>
        <v>50</v>
      </c>
      <c r="Q34" s="246">
        <f>'2 четверть 2016-2017 '!Q18</f>
        <v>33.299999999999997</v>
      </c>
      <c r="R34" s="125">
        <f>'2 четверть 2016-2017 '!R18</f>
        <v>44.160000000000004</v>
      </c>
      <c r="S34" s="246">
        <f>'2 четверть 2016-2017 '!S18</f>
        <v>41</v>
      </c>
      <c r="T34" s="246">
        <f>'2 четверть 2016-2017 '!T18</f>
        <v>32</v>
      </c>
      <c r="U34" s="246">
        <f>'2 четверть 2016-2017 '!U18</f>
        <v>52</v>
      </c>
      <c r="V34" s="246">
        <f>'2 четверть 2016-2017 '!V18</f>
        <v>16</v>
      </c>
      <c r="W34" s="246">
        <f>'2 четверть 2016-2017 '!W18</f>
        <v>40</v>
      </c>
      <c r="X34" s="125">
        <f>'2 четверть 2016-2017 '!X18</f>
        <v>36.200000000000003</v>
      </c>
      <c r="Y34" s="246">
        <f>'2 четверть 2016-2017 '!Y18</f>
        <v>24</v>
      </c>
      <c r="Z34" s="246">
        <f>'2 четверть 2016-2017 '!Z18</f>
        <v>52</v>
      </c>
      <c r="AA34" s="246">
        <f>'2 четверть 2016-2017 '!AA18</f>
        <v>37</v>
      </c>
      <c r="AB34" s="248">
        <f>'2 четверть 2016-2017 '!AB18</f>
        <v>37.666666666666664</v>
      </c>
      <c r="AC34" s="287">
        <f>'2 четверть 2016-2017 '!AC18</f>
        <v>50</v>
      </c>
      <c r="AD34" s="287">
        <f>'2 четверть 2016-2017 '!AD18</f>
        <v>63</v>
      </c>
      <c r="AE34" s="251">
        <f>'2 четверть 2016-2017 '!AE18</f>
        <v>56.5</v>
      </c>
      <c r="AF34" s="287">
        <f>'2 четверть 2016-2017 '!AF18</f>
        <v>29</v>
      </c>
      <c r="AG34" s="287">
        <f>'2 четверть 2016-2017 '!AG18</f>
        <v>33</v>
      </c>
      <c r="AH34" s="251">
        <f>'2 четверть 2016-2017 '!AH18</f>
        <v>31</v>
      </c>
      <c r="AI34" s="190">
        <f>'2 четверть 2016-2017 '!AI18</f>
        <v>43.418095238095233</v>
      </c>
    </row>
    <row r="35" spans="1:54" ht="13.5" customHeight="1" x14ac:dyDescent="0.2">
      <c r="A35" s="20" t="s">
        <v>41</v>
      </c>
      <c r="B35" s="249">
        <f>Зубова!$P$8</f>
        <v>64</v>
      </c>
      <c r="C35" s="249">
        <f>Несяева!$P$8</f>
        <v>52.173913043478258</v>
      </c>
      <c r="D35" s="249">
        <f>Несяева!$P$9</f>
        <v>68</v>
      </c>
      <c r="E35" s="249">
        <f>Несяева!$P$10</f>
        <v>40.909090909090914</v>
      </c>
      <c r="F35" s="250">
        <f>AVERAGE(B35:E35)</f>
        <v>56.270750988142289</v>
      </c>
      <c r="G35" s="249">
        <f>Быкова!$P$8</f>
        <v>42.307692307692307</v>
      </c>
      <c r="H35" s="249">
        <f>Манченкова!$P$8</f>
        <v>34.615384615384613</v>
      </c>
      <c r="I35" s="249">
        <f>Манченкова!$P$9</f>
        <v>26.923076923076923</v>
      </c>
      <c r="J35" s="249">
        <f>Королькова!$P$9</f>
        <v>46.153846153846153</v>
      </c>
      <c r="K35" s="249">
        <f>Королькова!$P$10</f>
        <v>42.307692307692307</v>
      </c>
      <c r="L35" s="250">
        <f>AVERAGE(G35:K35)</f>
        <v>38.461538461538467</v>
      </c>
      <c r="M35" s="249">
        <f>Зубова!$P$9</f>
        <v>41.666666666666671</v>
      </c>
      <c r="N35" s="249">
        <f>Зубова!$P$10</f>
        <v>68</v>
      </c>
      <c r="O35" s="249">
        <f>Несяева!$P$11</f>
        <v>36</v>
      </c>
      <c r="P35" s="249">
        <f>Вылуска!$P$9</f>
        <v>50</v>
      </c>
      <c r="Q35" s="249">
        <f>Манченкова!$P$10</f>
        <v>40</v>
      </c>
      <c r="R35" s="250">
        <f>AVERAGE(M35:Q35)</f>
        <v>47.13333333333334</v>
      </c>
      <c r="S35" s="249">
        <f>Быкова!$P$9</f>
        <v>50</v>
      </c>
      <c r="T35" s="249">
        <f>Быкова!$P$10</f>
        <v>40</v>
      </c>
      <c r="U35" s="249">
        <f>Королькова!$P$11</f>
        <v>48</v>
      </c>
      <c r="V35" s="249">
        <f>Королькова!$P$12</f>
        <v>22.222222222222221</v>
      </c>
      <c r="W35" s="249">
        <f>Вылуска!$P$10</f>
        <v>42.857142857142854</v>
      </c>
      <c r="X35" s="250">
        <f>AVERAGE(S35:W35)</f>
        <v>40.615873015873021</v>
      </c>
      <c r="Y35" s="249">
        <f>Быкова!$P$11</f>
        <v>28.000000000000004</v>
      </c>
      <c r="Z35" s="249">
        <f>Зубова!$P$11</f>
        <v>64</v>
      </c>
      <c r="AA35" s="249">
        <f>Манченкова!$P$11</f>
        <v>33.333333333333329</v>
      </c>
      <c r="AB35" s="251">
        <f>AVERAGE(Y35:AA35)</f>
        <v>41.777777777777779</v>
      </c>
      <c r="AC35" s="287" t="e">
        <f>Зубова!$P$12</f>
        <v>#DIV/0!</v>
      </c>
      <c r="AD35" s="287" t="e">
        <f>Вылуска!$P$11</f>
        <v>#DIV/0!</v>
      </c>
      <c r="AE35" s="251" t="e">
        <f>AVERAGE(AC35:AD35)</f>
        <v>#DIV/0!</v>
      </c>
      <c r="AF35" s="287" t="e">
        <f>Быкова!$P$12</f>
        <v>#DIV/0!</v>
      </c>
      <c r="AG35" s="287" t="e">
        <f>Быкова!$P$12</f>
        <v>#DIV/0!</v>
      </c>
      <c r="AH35" s="251" t="e">
        <f>AVERAGE(AF35:AG35)</f>
        <v>#DIV/0!</v>
      </c>
      <c r="AI35" s="190">
        <f>AVERAGE(F35,L35,R35,X35,AB35)</f>
        <v>44.851854715332976</v>
      </c>
    </row>
    <row r="36" spans="1:54" ht="14.25" x14ac:dyDescent="0.2">
      <c r="A36" s="20" t="s">
        <v>42</v>
      </c>
      <c r="B36" s="249"/>
      <c r="C36" s="249"/>
      <c r="D36" s="249"/>
      <c r="E36" s="249"/>
      <c r="F36" s="250"/>
      <c r="G36" s="249"/>
      <c r="H36" s="249"/>
      <c r="I36" s="249"/>
      <c r="J36" s="249"/>
      <c r="K36" s="249"/>
      <c r="L36" s="250"/>
      <c r="M36" s="249"/>
      <c r="N36" s="249"/>
      <c r="O36" s="249"/>
      <c r="P36" s="249"/>
      <c r="Q36" s="249"/>
      <c r="R36" s="250"/>
      <c r="S36" s="249"/>
      <c r="T36" s="249"/>
      <c r="U36" s="249"/>
      <c r="V36" s="249"/>
      <c r="W36" s="249"/>
      <c r="X36" s="250"/>
      <c r="Y36" s="249"/>
      <c r="Z36" s="249"/>
      <c r="AA36" s="249"/>
      <c r="AB36" s="251"/>
      <c r="AC36" s="287"/>
      <c r="AD36" s="287"/>
      <c r="AE36" s="251"/>
      <c r="AF36" s="287"/>
      <c r="AG36" s="287"/>
      <c r="AH36" s="251"/>
      <c r="AI36" s="190"/>
    </row>
    <row r="37" spans="1:54" ht="14.25" x14ac:dyDescent="0.2">
      <c r="A37" s="20" t="s">
        <v>43</v>
      </c>
      <c r="B37" s="249"/>
      <c r="C37" s="249"/>
      <c r="D37" s="249"/>
      <c r="E37" s="249"/>
      <c r="F37" s="250"/>
      <c r="G37" s="249"/>
      <c r="H37" s="249"/>
      <c r="I37" s="249"/>
      <c r="J37" s="249"/>
      <c r="K37" s="249"/>
      <c r="L37" s="250"/>
      <c r="M37" s="249"/>
      <c r="N37" s="249"/>
      <c r="O37" s="249"/>
      <c r="P37" s="249"/>
      <c r="Q37" s="249"/>
      <c r="R37" s="250"/>
      <c r="S37" s="249"/>
      <c r="T37" s="249"/>
      <c r="U37" s="249"/>
      <c r="V37" s="249"/>
      <c r="W37" s="249"/>
      <c r="X37" s="250"/>
      <c r="Y37" s="249"/>
      <c r="Z37" s="249"/>
      <c r="AA37" s="249"/>
      <c r="AB37" s="251"/>
      <c r="AC37" s="287"/>
      <c r="AD37" s="287"/>
      <c r="AE37" s="251"/>
      <c r="AF37" s="287"/>
      <c r="AG37" s="287"/>
      <c r="AH37" s="251"/>
      <c r="AI37" s="190"/>
    </row>
    <row r="38" spans="1:54" ht="14.25" x14ac:dyDescent="0.2">
      <c r="A38" s="129" t="s">
        <v>44</v>
      </c>
      <c r="B38" s="240">
        <f>B35-B34</f>
        <v>-12</v>
      </c>
      <c r="C38" s="240">
        <f t="shared" ref="C38:AB38" si="3">C35-C34</f>
        <v>-7.8260869565217419</v>
      </c>
      <c r="D38" s="240">
        <f t="shared" si="3"/>
        <v>4</v>
      </c>
      <c r="E38" s="240">
        <f t="shared" si="3"/>
        <v>4.9090909090909136</v>
      </c>
      <c r="F38" s="241">
        <f t="shared" si="3"/>
        <v>-2.7292490118577106</v>
      </c>
      <c r="G38" s="240">
        <f t="shared" si="3"/>
        <v>0.3076923076923066</v>
      </c>
      <c r="H38" s="240">
        <f t="shared" si="3"/>
        <v>1.6153846153846132</v>
      </c>
      <c r="I38" s="240">
        <f t="shared" si="3"/>
        <v>-7.0769230769230766</v>
      </c>
      <c r="J38" s="240">
        <f t="shared" si="3"/>
        <v>-3.8461538461538467</v>
      </c>
      <c r="K38" s="240">
        <f t="shared" si="3"/>
        <v>4.3076923076923066</v>
      </c>
      <c r="L38" s="241">
        <f t="shared" si="3"/>
        <v>-0.93846153846153157</v>
      </c>
      <c r="M38" s="240">
        <f t="shared" si="3"/>
        <v>4.1666666666666714</v>
      </c>
      <c r="N38" s="240">
        <f t="shared" si="3"/>
        <v>4</v>
      </c>
      <c r="O38" s="240">
        <f t="shared" si="3"/>
        <v>0</v>
      </c>
      <c r="P38" s="240">
        <f t="shared" si="3"/>
        <v>0</v>
      </c>
      <c r="Q38" s="240">
        <f t="shared" si="3"/>
        <v>6.7000000000000028</v>
      </c>
      <c r="R38" s="241">
        <f t="shared" si="3"/>
        <v>2.9733333333333363</v>
      </c>
      <c r="S38" s="240">
        <f t="shared" si="3"/>
        <v>9</v>
      </c>
      <c r="T38" s="240">
        <f t="shared" si="3"/>
        <v>8</v>
      </c>
      <c r="U38" s="240">
        <f t="shared" si="3"/>
        <v>-4</v>
      </c>
      <c r="V38" s="240">
        <f t="shared" si="3"/>
        <v>6.2222222222222214</v>
      </c>
      <c r="W38" s="240">
        <f t="shared" si="3"/>
        <v>2.8571428571428541</v>
      </c>
      <c r="X38" s="241">
        <f t="shared" si="3"/>
        <v>4.4158730158730179</v>
      </c>
      <c r="Y38" s="240">
        <f t="shared" si="3"/>
        <v>4.0000000000000036</v>
      </c>
      <c r="Z38" s="240">
        <f t="shared" si="3"/>
        <v>12</v>
      </c>
      <c r="AA38" s="240">
        <f t="shared" si="3"/>
        <v>-3.6666666666666714</v>
      </c>
      <c r="AB38" s="241">
        <f t="shared" si="3"/>
        <v>4.1111111111111143</v>
      </c>
      <c r="AC38" s="243" t="e">
        <f>AC35-AC34</f>
        <v>#DIV/0!</v>
      </c>
      <c r="AD38" s="242" t="e">
        <f>AD35-AD34</f>
        <v>#DIV/0!</v>
      </c>
      <c r="AE38" s="241" t="e">
        <f>AE35-AE34</f>
        <v>#DIV/0!</v>
      </c>
      <c r="AF38" s="243" t="e">
        <f>AF35-AF34</f>
        <v>#DIV/0!</v>
      </c>
      <c r="AG38" s="243" t="e">
        <f>AG35-AG34</f>
        <v>#DIV/0!</v>
      </c>
      <c r="AH38" s="241" t="e">
        <f>AVERAGE(AF38:AG38)</f>
        <v>#DIV/0!</v>
      </c>
      <c r="AI38" s="198">
        <f>AI35-AI34</f>
        <v>1.4337594772377429</v>
      </c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</row>
    <row r="39" spans="1:54" ht="93" x14ac:dyDescent="0.2">
      <c r="A39" s="23" t="s">
        <v>45</v>
      </c>
      <c r="B39" s="23" t="s">
        <v>198</v>
      </c>
      <c r="C39" s="23" t="s">
        <v>199</v>
      </c>
      <c r="D39" s="23" t="s">
        <v>199</v>
      </c>
      <c r="E39" s="119" t="s">
        <v>199</v>
      </c>
      <c r="F39" s="59"/>
      <c r="G39" s="58" t="s">
        <v>200</v>
      </c>
      <c r="H39" s="63" t="s">
        <v>201</v>
      </c>
      <c r="I39" s="63" t="s">
        <v>201</v>
      </c>
      <c r="J39" s="63" t="s">
        <v>202</v>
      </c>
      <c r="K39" s="63" t="s">
        <v>202</v>
      </c>
      <c r="L39" s="62"/>
      <c r="M39" s="63" t="s">
        <v>198</v>
      </c>
      <c r="N39" s="123" t="s">
        <v>198</v>
      </c>
      <c r="O39" s="61" t="s">
        <v>199</v>
      </c>
      <c r="P39" s="63" t="s">
        <v>203</v>
      </c>
      <c r="Q39" s="61" t="s">
        <v>201</v>
      </c>
      <c r="R39" s="62"/>
      <c r="S39" s="63" t="s">
        <v>200</v>
      </c>
      <c r="T39" s="61" t="s">
        <v>200</v>
      </c>
      <c r="U39" s="61" t="s">
        <v>202</v>
      </c>
      <c r="V39" s="61" t="s">
        <v>202</v>
      </c>
      <c r="W39" s="63" t="s">
        <v>203</v>
      </c>
      <c r="X39" s="62"/>
      <c r="Y39" s="61" t="s">
        <v>200</v>
      </c>
      <c r="Z39" s="58" t="s">
        <v>200</v>
      </c>
      <c r="AA39" s="58" t="s">
        <v>201</v>
      </c>
      <c r="AB39" s="178"/>
      <c r="AC39" s="285" t="s">
        <v>198</v>
      </c>
      <c r="AD39" s="376" t="s">
        <v>203</v>
      </c>
      <c r="AE39" s="178"/>
      <c r="AF39" s="285" t="s">
        <v>200</v>
      </c>
      <c r="AG39" s="285" t="s">
        <v>203</v>
      </c>
      <c r="AH39" s="178"/>
      <c r="AI39" s="188"/>
    </row>
    <row r="42" spans="1:54" x14ac:dyDescent="0.15">
      <c r="A42" s="164"/>
      <c r="B42" s="469" t="s">
        <v>0</v>
      </c>
      <c r="C42" s="470"/>
      <c r="D42" s="470"/>
      <c r="E42" s="470"/>
      <c r="F42" s="471"/>
      <c r="G42" s="469" t="s">
        <v>1</v>
      </c>
      <c r="H42" s="470"/>
      <c r="I42" s="470"/>
      <c r="J42" s="470"/>
      <c r="K42" s="470"/>
      <c r="L42" s="471"/>
      <c r="M42" s="469" t="s">
        <v>2</v>
      </c>
      <c r="N42" s="470"/>
      <c r="O42" s="470"/>
      <c r="P42" s="470"/>
      <c r="Q42" s="470"/>
      <c r="R42" s="471"/>
      <c r="S42" s="469" t="s">
        <v>3</v>
      </c>
      <c r="T42" s="470"/>
      <c r="U42" s="470"/>
      <c r="V42" s="470"/>
      <c r="W42" s="470"/>
      <c r="X42" s="471"/>
      <c r="Y42" s="469" t="s">
        <v>4</v>
      </c>
      <c r="Z42" s="470"/>
      <c r="AA42" s="470"/>
      <c r="AB42" s="471"/>
      <c r="AC42" s="469" t="s">
        <v>5</v>
      </c>
      <c r="AD42" s="470"/>
      <c r="AE42" s="471"/>
      <c r="AF42" s="469" t="s">
        <v>6</v>
      </c>
      <c r="AG42" s="470"/>
      <c r="AH42" s="471"/>
      <c r="AI42" s="472" t="s">
        <v>246</v>
      </c>
    </row>
    <row r="43" spans="1:54" ht="14.25" x14ac:dyDescent="0.2">
      <c r="A43" s="468" t="s">
        <v>37</v>
      </c>
      <c r="B43" s="4" t="s">
        <v>9</v>
      </c>
      <c r="C43" s="4" t="s">
        <v>10</v>
      </c>
      <c r="D43" s="4" t="s">
        <v>11</v>
      </c>
      <c r="E43" s="4" t="s">
        <v>12</v>
      </c>
      <c r="F43" s="15" t="s">
        <v>14</v>
      </c>
      <c r="G43" s="4" t="s">
        <v>9</v>
      </c>
      <c r="H43" s="4" t="s">
        <v>10</v>
      </c>
      <c r="I43" s="4" t="s">
        <v>11</v>
      </c>
      <c r="J43" s="4" t="s">
        <v>12</v>
      </c>
      <c r="K43" s="4" t="s">
        <v>13</v>
      </c>
      <c r="L43" s="16" t="s">
        <v>14</v>
      </c>
      <c r="M43" s="7" t="s">
        <v>9</v>
      </c>
      <c r="N43" s="4" t="s">
        <v>10</v>
      </c>
      <c r="O43" s="4" t="s">
        <v>11</v>
      </c>
      <c r="P43" s="4" t="s">
        <v>12</v>
      </c>
      <c r="Q43" s="4" t="s">
        <v>13</v>
      </c>
      <c r="R43" s="16" t="s">
        <v>14</v>
      </c>
      <c r="S43" s="4" t="s">
        <v>9</v>
      </c>
      <c r="T43" s="4" t="s">
        <v>10</v>
      </c>
      <c r="U43" s="4" t="s">
        <v>11</v>
      </c>
      <c r="V43" s="4" t="s">
        <v>12</v>
      </c>
      <c r="W43" s="4" t="s">
        <v>13</v>
      </c>
      <c r="X43" s="16" t="s">
        <v>14</v>
      </c>
      <c r="Y43" s="4" t="s">
        <v>9</v>
      </c>
      <c r="Z43" s="4" t="s">
        <v>10</v>
      </c>
      <c r="AA43" s="4" t="s">
        <v>11</v>
      </c>
      <c r="AB43" s="18" t="s">
        <v>14</v>
      </c>
      <c r="AC43" s="284" t="s">
        <v>9</v>
      </c>
      <c r="AD43" s="284" t="s">
        <v>10</v>
      </c>
      <c r="AE43" s="17" t="s">
        <v>14</v>
      </c>
      <c r="AF43" s="284" t="s">
        <v>9</v>
      </c>
      <c r="AG43" s="284" t="s">
        <v>10</v>
      </c>
      <c r="AH43" s="17" t="s">
        <v>14</v>
      </c>
      <c r="AI43" s="473"/>
    </row>
    <row r="44" spans="1:54" ht="18" x14ac:dyDescent="0.25">
      <c r="A44" s="468"/>
      <c r="B44" s="474" t="s">
        <v>184</v>
      </c>
      <c r="C44" s="475"/>
      <c r="D44" s="475"/>
      <c r="E44" s="475"/>
      <c r="F44" s="475"/>
      <c r="G44" s="475"/>
      <c r="H44" s="475"/>
      <c r="I44" s="475"/>
      <c r="J44" s="475"/>
      <c r="K44" s="475"/>
      <c r="L44" s="475"/>
      <c r="M44" s="475"/>
      <c r="N44" s="475"/>
      <c r="O44" s="475"/>
      <c r="P44" s="475"/>
      <c r="Q44" s="475"/>
      <c r="R44" s="475"/>
      <c r="S44" s="475"/>
      <c r="T44" s="475"/>
      <c r="U44" s="475"/>
      <c r="V44" s="475"/>
      <c r="W44" s="475"/>
      <c r="X44" s="475"/>
      <c r="Y44" s="475"/>
      <c r="Z44" s="475"/>
      <c r="AA44" s="475"/>
      <c r="AB44" s="476"/>
      <c r="AC44" s="163"/>
      <c r="AD44" s="163"/>
      <c r="AE44" s="163"/>
      <c r="AF44" s="163"/>
      <c r="AG44" s="163"/>
      <c r="AH44" s="163"/>
      <c r="AI44" s="188"/>
    </row>
    <row r="45" spans="1:54" ht="14.25" x14ac:dyDescent="0.2">
      <c r="A45" s="157"/>
      <c r="B45" s="126">
        <v>75</v>
      </c>
      <c r="C45" s="126">
        <v>75</v>
      </c>
      <c r="D45" s="126">
        <v>75</v>
      </c>
      <c r="E45" s="126">
        <v>59</v>
      </c>
      <c r="F45" s="245">
        <v>71</v>
      </c>
      <c r="G45" s="246">
        <v>47.3</v>
      </c>
      <c r="H45" s="246">
        <v>53.9</v>
      </c>
      <c r="I45" s="246">
        <v>50</v>
      </c>
      <c r="J45" s="246">
        <v>67</v>
      </c>
      <c r="K45" s="246">
        <v>46.4</v>
      </c>
      <c r="L45" s="125">
        <v>52.919999999999995</v>
      </c>
      <c r="M45" s="246">
        <v>53.3</v>
      </c>
      <c r="N45" s="246">
        <v>71.2</v>
      </c>
      <c r="O45" s="246">
        <v>61</v>
      </c>
      <c r="P45" s="246">
        <v>55</v>
      </c>
      <c r="Q45" s="246">
        <v>33.299999999999997</v>
      </c>
      <c r="R45" s="125">
        <v>54.760000000000005</v>
      </c>
      <c r="S45" s="246">
        <v>61.9</v>
      </c>
      <c r="T45" s="246">
        <v>71.3</v>
      </c>
      <c r="U45" s="246">
        <v>58.3</v>
      </c>
      <c r="V45" s="246">
        <v>36.799999999999997</v>
      </c>
      <c r="W45" s="246">
        <v>39</v>
      </c>
      <c r="X45" s="125">
        <v>53.46</v>
      </c>
      <c r="Y45" s="246">
        <v>58.3</v>
      </c>
      <c r="Z45" s="246">
        <v>75</v>
      </c>
      <c r="AA45" s="246">
        <v>52</v>
      </c>
      <c r="AB45" s="248">
        <v>61.766666666666673</v>
      </c>
      <c r="AC45" s="286">
        <v>58.5</v>
      </c>
      <c r="AD45" s="286">
        <v>54.43</v>
      </c>
      <c r="AE45" s="248">
        <f>AVERAGE(AC45:AD45)</f>
        <v>56.465000000000003</v>
      </c>
      <c r="AF45" s="286">
        <v>96.4</v>
      </c>
      <c r="AG45" s="286">
        <v>57.25</v>
      </c>
      <c r="AH45" s="248">
        <f>AVERAGE(AF45:AG45)</f>
        <v>76.825000000000003</v>
      </c>
      <c r="AI45" s="190">
        <f>AVERAGE(F45,L45,R45,X45,AB45)</f>
        <v>58.781333333333336</v>
      </c>
    </row>
    <row r="46" spans="1:54" ht="14.25" x14ac:dyDescent="0.2">
      <c r="A46" s="19" t="s">
        <v>39</v>
      </c>
      <c r="B46" s="246">
        <v>76.150000000000006</v>
      </c>
      <c r="C46" s="246">
        <v>56</v>
      </c>
      <c r="D46" s="246">
        <v>83.949999999999989</v>
      </c>
      <c r="E46" s="246">
        <v>64</v>
      </c>
      <c r="F46" s="125">
        <v>70.025000000000006</v>
      </c>
      <c r="G46" s="246">
        <v>53.4</v>
      </c>
      <c r="H46" s="246">
        <v>44</v>
      </c>
      <c r="I46" s="246">
        <v>54</v>
      </c>
      <c r="J46" s="246">
        <v>38.25</v>
      </c>
      <c r="K46" s="246">
        <v>57.6</v>
      </c>
      <c r="L46" s="125">
        <v>49.45</v>
      </c>
      <c r="M46" s="246">
        <v>66.599999999999994</v>
      </c>
      <c r="N46" s="246">
        <v>78.150000000000006</v>
      </c>
      <c r="O46" s="246">
        <v>48</v>
      </c>
      <c r="P46" s="246">
        <v>42</v>
      </c>
      <c r="Q46" s="246">
        <v>66.8</v>
      </c>
      <c r="R46" s="125">
        <v>60.31</v>
      </c>
      <c r="S46" s="246">
        <v>62</v>
      </c>
      <c r="T46" s="246">
        <v>71.3</v>
      </c>
      <c r="U46" s="246">
        <v>64.099999999999994</v>
      </c>
      <c r="V46" s="246">
        <v>28</v>
      </c>
      <c r="W46" s="246">
        <v>40.9</v>
      </c>
      <c r="X46" s="125">
        <v>53.260000000000005</v>
      </c>
      <c r="Y46" s="246">
        <v>63.65</v>
      </c>
      <c r="Z46" s="246">
        <v>84</v>
      </c>
      <c r="AA46" s="246">
        <v>54</v>
      </c>
      <c r="AB46" s="248">
        <v>67.216666666666669</v>
      </c>
      <c r="AC46" s="286"/>
      <c r="AD46" s="286"/>
      <c r="AE46" s="248"/>
      <c r="AF46" s="286"/>
      <c r="AG46" s="286"/>
      <c r="AH46" s="248"/>
      <c r="AI46" s="190">
        <f>AVERAGE(F46,L46,R46,X46,AB46)</f>
        <v>60.05233333333333</v>
      </c>
    </row>
    <row r="47" spans="1:54" ht="14.25" x14ac:dyDescent="0.2">
      <c r="A47" s="20" t="s">
        <v>40</v>
      </c>
      <c r="B47" s="249">
        <f>'2 четверть 2016-2017 '!B17</f>
        <v>71.849999999999994</v>
      </c>
      <c r="C47" s="249">
        <f>'2 четверть 2016-2017 '!C17</f>
        <v>52</v>
      </c>
      <c r="D47" s="249">
        <f>'2 четверть 2016-2017 '!D17</f>
        <v>80.099999999999994</v>
      </c>
      <c r="E47" s="249">
        <f>'2 четверть 2016-2017 '!E17</f>
        <v>59</v>
      </c>
      <c r="F47" s="250">
        <f>'2 четверть 2016-2017 '!F17</f>
        <v>65.737499999999997</v>
      </c>
      <c r="G47" s="249">
        <f>'2 четверть 2016-2017 '!G17</f>
        <v>61.45</v>
      </c>
      <c r="H47" s="249">
        <f>'2 четверть 2016-2017 '!H17</f>
        <v>55</v>
      </c>
      <c r="I47" s="249">
        <f>'2 четверть 2016-2017 '!I17</f>
        <v>54</v>
      </c>
      <c r="J47" s="249">
        <f>'2 четверть 2016-2017 '!J17</f>
        <v>57.5</v>
      </c>
      <c r="K47" s="249">
        <f>'2 четверть 2016-2017 '!K17</f>
        <v>57.6</v>
      </c>
      <c r="L47" s="250">
        <f>'2 четверть 2016-2017 '!L17</f>
        <v>57.11</v>
      </c>
      <c r="M47" s="249">
        <f>'2 четверть 2016-2017 '!M17</f>
        <v>58</v>
      </c>
      <c r="N47" s="249">
        <f>'2 четверть 2016-2017 '!N17</f>
        <v>67.150000000000006</v>
      </c>
      <c r="O47" s="249">
        <f>'2 четверть 2016-2017 '!O17</f>
        <v>72</v>
      </c>
      <c r="P47" s="249">
        <f>'2 четверть 2016-2017 '!P17</f>
        <v>39</v>
      </c>
      <c r="Q47" s="249">
        <f>'2 четверть 2016-2017 '!Q17</f>
        <v>66.8</v>
      </c>
      <c r="R47" s="250">
        <f>'2 четверть 2016-2017 '!R17</f>
        <v>60.589999999999996</v>
      </c>
      <c r="S47" s="249">
        <f>'2 четверть 2016-2017 '!S17</f>
        <v>68</v>
      </c>
      <c r="T47" s="249">
        <f>'2 четверть 2016-2017 '!T17</f>
        <v>71.3</v>
      </c>
      <c r="U47" s="249">
        <f>'2 четверть 2016-2017 '!U17</f>
        <v>67.849999999999994</v>
      </c>
      <c r="V47" s="249">
        <f>'2 четверть 2016-2017 '!V17</f>
        <v>28</v>
      </c>
      <c r="W47" s="249">
        <f>'2 четверть 2016-2017 '!W17</f>
        <v>40.9</v>
      </c>
      <c r="X47" s="250">
        <f>'2 четверть 2016-2017 '!X17</f>
        <v>55.21</v>
      </c>
      <c r="Y47" s="249">
        <f>'2 четверть 2016-2017 '!Y17</f>
        <v>63.65</v>
      </c>
      <c r="Z47" s="249">
        <f>'2 четверть 2016-2017 '!Z17</f>
        <v>91.5</v>
      </c>
      <c r="AA47" s="249">
        <f>'2 четверть 2016-2017 '!AA17</f>
        <v>54</v>
      </c>
      <c r="AB47" s="251">
        <f>'2 четверть 2016-2017 '!AB17</f>
        <v>69.716666666666669</v>
      </c>
      <c r="AC47" s="287">
        <f>'2 четверть 2016-2017 '!AC17</f>
        <v>72.5</v>
      </c>
      <c r="AD47" s="287">
        <f>'2 четверть 2016-2017 '!AD17</f>
        <v>59</v>
      </c>
      <c r="AE47" s="251">
        <f>'2 четверть 2016-2017 '!AE17</f>
        <v>65.75</v>
      </c>
      <c r="AF47" s="287">
        <f>'2 четверть 2016-2017 '!AF17</f>
        <v>85.25</v>
      </c>
      <c r="AG47" s="287">
        <f>'2 четверть 2016-2017 '!AG17</f>
        <v>49.4</v>
      </c>
      <c r="AH47" s="251">
        <f>'2 четверть 2016-2017 '!AH17</f>
        <v>67.325000000000003</v>
      </c>
      <c r="AI47" s="190">
        <f>'2 четверть 2016-2017 '!AI17</f>
        <v>63.062738095238096</v>
      </c>
    </row>
    <row r="48" spans="1:54" ht="14.25" x14ac:dyDescent="0.2">
      <c r="A48" s="20" t="s">
        <v>41</v>
      </c>
      <c r="B48" s="249">
        <f>'3 четверть 2016-2017  (2)'!$B$17</f>
        <v>75.641025641025635</v>
      </c>
      <c r="C48" s="249">
        <f>Нефедова!$P$9</f>
        <v>52.173913043478258</v>
      </c>
      <c r="D48" s="249">
        <f>'3 четверть 2016-2017  (2)'!$D$17</f>
        <v>76.282051282051285</v>
      </c>
      <c r="E48" s="249">
        <f>Трякова!$P$8</f>
        <v>50</v>
      </c>
      <c r="F48" s="250">
        <f>AVERAGE(B48:E48)</f>
        <v>63.524247491638789</v>
      </c>
      <c r="G48" s="249">
        <f>'3 четверть 2016-2017  (2)'!$G$17</f>
        <v>61.538461538461533</v>
      </c>
      <c r="H48" s="249">
        <f>'3 четверть 2016-2017  (2)'!$H$17</f>
        <v>57.692307692307693</v>
      </c>
      <c r="I48" s="249">
        <f>'3 четверть 2016-2017  (2)'!$I$17</f>
        <v>59.340659340659343</v>
      </c>
      <c r="J48" s="249">
        <f>'3 четверть 2016-2017  (2)'!$J$17</f>
        <v>61.538461538461547</v>
      </c>
      <c r="K48" s="249">
        <f>'3 четверть 2016-2017  (2)'!$K$17</f>
        <v>53.846153846153847</v>
      </c>
      <c r="L48" s="250">
        <f>AVERAGE(G48:K48)</f>
        <v>58.791208791208796</v>
      </c>
      <c r="M48" s="249">
        <f>Бойко!$P$13</f>
        <v>62.5</v>
      </c>
      <c r="N48" s="249">
        <f>'3 четверть 2016-2017  (2)'!$N$17</f>
        <v>66.987179487179489</v>
      </c>
      <c r="O48" s="249">
        <f>Майоров!$P$9</f>
        <v>76.923076923076934</v>
      </c>
      <c r="P48" s="249">
        <f>Майоров!$P$10</f>
        <v>61.111111111111114</v>
      </c>
      <c r="Q48" s="249">
        <f>'3 четверть 2016-2017  (2)'!$Q$17</f>
        <v>63.141025641025642</v>
      </c>
      <c r="R48" s="250">
        <f>AVERAGE(M48:Q48)</f>
        <v>66.132478632478637</v>
      </c>
      <c r="S48" s="249">
        <f>Ховрина!$P$10</f>
        <v>63.636363636363633</v>
      </c>
      <c r="T48" s="249">
        <f>'3 четверть 2016-2017  (2)'!$T$17</f>
        <v>63.141025641025642</v>
      </c>
      <c r="U48" s="249">
        <f>'3 четверть 2016-2017  (2)'!$U$17</f>
        <v>56.410256410256409</v>
      </c>
      <c r="V48" s="249">
        <f>Ховрина!$P$12</f>
        <v>27.777777777777779</v>
      </c>
      <c r="W48" s="249">
        <f>Бойко!$P$14</f>
        <v>28.571428571428569</v>
      </c>
      <c r="X48" s="250">
        <f>AVERAGE(S48:W48)</f>
        <v>47.907370407370401</v>
      </c>
      <c r="Y48" s="249">
        <f>'3 четверть 2016-2017  (2)'!$Y$17</f>
        <v>67.948717948717942</v>
      </c>
      <c r="Z48" s="249">
        <f>'3 четверть 2016-2017  (2)'!$Z$17</f>
        <v>83.333333333333329</v>
      </c>
      <c r="AA48" s="249">
        <f>Бойко!$P$15</f>
        <v>50</v>
      </c>
      <c r="AB48" s="251">
        <f>AVERAGE(Y48:AA48)</f>
        <v>67.09401709401709</v>
      </c>
      <c r="AC48" s="287"/>
      <c r="AD48" s="287"/>
      <c r="AE48" s="251"/>
      <c r="AF48" s="287"/>
      <c r="AG48" s="287"/>
      <c r="AH48" s="251"/>
      <c r="AI48" s="190">
        <f>AVERAGE(F48,L48,R48,X48,AB48)</f>
        <v>60.689864483342738</v>
      </c>
    </row>
    <row r="49" spans="1:54" ht="14.25" x14ac:dyDescent="0.2">
      <c r="A49" s="20" t="s">
        <v>42</v>
      </c>
      <c r="B49" s="249"/>
      <c r="C49" s="249"/>
      <c r="D49" s="249"/>
      <c r="E49" s="249"/>
      <c r="F49" s="250"/>
      <c r="G49" s="249"/>
      <c r="H49" s="249"/>
      <c r="I49" s="249"/>
      <c r="J49" s="249"/>
      <c r="K49" s="249"/>
      <c r="L49" s="250"/>
      <c r="M49" s="249"/>
      <c r="N49" s="249"/>
      <c r="O49" s="249"/>
      <c r="P49" s="249"/>
      <c r="Q49" s="249"/>
      <c r="R49" s="250"/>
      <c r="S49" s="249"/>
      <c r="T49" s="249"/>
      <c r="U49" s="249"/>
      <c r="V49" s="249"/>
      <c r="W49" s="249"/>
      <c r="X49" s="250"/>
      <c r="Y49" s="249"/>
      <c r="Z49" s="249"/>
      <c r="AA49" s="249"/>
      <c r="AB49" s="251"/>
      <c r="AC49" s="287"/>
      <c r="AD49" s="287"/>
      <c r="AE49" s="251"/>
      <c r="AF49" s="287"/>
      <c r="AG49" s="287"/>
      <c r="AH49" s="251"/>
      <c r="AI49" s="190"/>
    </row>
    <row r="50" spans="1:54" ht="14.25" x14ac:dyDescent="0.2">
      <c r="A50" s="20" t="s">
        <v>43</v>
      </c>
      <c r="B50" s="249"/>
      <c r="C50" s="249"/>
      <c r="D50" s="249"/>
      <c r="E50" s="249"/>
      <c r="F50" s="250"/>
      <c r="G50" s="249"/>
      <c r="H50" s="249"/>
      <c r="I50" s="249"/>
      <c r="J50" s="249"/>
      <c r="K50" s="249"/>
      <c r="L50" s="250"/>
      <c r="M50" s="249"/>
      <c r="N50" s="249"/>
      <c r="O50" s="249"/>
      <c r="P50" s="249"/>
      <c r="Q50" s="249"/>
      <c r="R50" s="250"/>
      <c r="S50" s="249"/>
      <c r="T50" s="249"/>
      <c r="U50" s="249"/>
      <c r="V50" s="249"/>
      <c r="W50" s="249"/>
      <c r="X50" s="250"/>
      <c r="Y50" s="249"/>
      <c r="Z50" s="249"/>
      <c r="AA50" s="249"/>
      <c r="AB50" s="251"/>
      <c r="AC50" s="287"/>
      <c r="AD50" s="287"/>
      <c r="AE50" s="251"/>
      <c r="AF50" s="287"/>
      <c r="AG50" s="287"/>
      <c r="AH50" s="251"/>
      <c r="AI50" s="190"/>
    </row>
    <row r="51" spans="1:54" ht="14.25" x14ac:dyDescent="0.2">
      <c r="A51" s="129" t="s">
        <v>44</v>
      </c>
      <c r="B51" s="240">
        <f>B47-B46</f>
        <v>-4.3000000000000114</v>
      </c>
      <c r="C51" s="240">
        <f t="shared" ref="C51:AB51" si="4">C47-C46</f>
        <v>-4</v>
      </c>
      <c r="D51" s="240">
        <f t="shared" si="4"/>
        <v>-3.8499999999999943</v>
      </c>
      <c r="E51" s="240">
        <f t="shared" si="4"/>
        <v>-5</v>
      </c>
      <c r="F51" s="241">
        <f t="shared" si="4"/>
        <v>-4.2875000000000085</v>
      </c>
      <c r="G51" s="240">
        <f t="shared" si="4"/>
        <v>8.0500000000000043</v>
      </c>
      <c r="H51" s="240">
        <f t="shared" si="4"/>
        <v>11</v>
      </c>
      <c r="I51" s="240">
        <f t="shared" si="4"/>
        <v>0</v>
      </c>
      <c r="J51" s="240">
        <f t="shared" si="4"/>
        <v>19.25</v>
      </c>
      <c r="K51" s="240">
        <f t="shared" si="4"/>
        <v>0</v>
      </c>
      <c r="L51" s="241">
        <f t="shared" si="4"/>
        <v>7.6599999999999966</v>
      </c>
      <c r="M51" s="240">
        <f t="shared" si="4"/>
        <v>-8.5999999999999943</v>
      </c>
      <c r="N51" s="240">
        <f t="shared" si="4"/>
        <v>-11</v>
      </c>
      <c r="O51" s="240">
        <f t="shared" si="4"/>
        <v>24</v>
      </c>
      <c r="P51" s="240">
        <f t="shared" si="4"/>
        <v>-3</v>
      </c>
      <c r="Q51" s="240">
        <f t="shared" si="4"/>
        <v>0</v>
      </c>
      <c r="R51" s="241">
        <f t="shared" si="4"/>
        <v>0.27999999999999403</v>
      </c>
      <c r="S51" s="240">
        <f t="shared" si="4"/>
        <v>6</v>
      </c>
      <c r="T51" s="240">
        <f t="shared" si="4"/>
        <v>0</v>
      </c>
      <c r="U51" s="240">
        <f t="shared" si="4"/>
        <v>3.75</v>
      </c>
      <c r="V51" s="240">
        <f t="shared" si="4"/>
        <v>0</v>
      </c>
      <c r="W51" s="240">
        <f t="shared" si="4"/>
        <v>0</v>
      </c>
      <c r="X51" s="241">
        <f t="shared" si="4"/>
        <v>1.9499999999999957</v>
      </c>
      <c r="Y51" s="240">
        <f t="shared" si="4"/>
        <v>0</v>
      </c>
      <c r="Z51" s="240">
        <f t="shared" si="4"/>
        <v>7.5</v>
      </c>
      <c r="AA51" s="240">
        <f t="shared" si="4"/>
        <v>0</v>
      </c>
      <c r="AB51" s="241">
        <f t="shared" si="4"/>
        <v>2.5</v>
      </c>
      <c r="AC51" s="240"/>
      <c r="AD51" s="240"/>
      <c r="AE51" s="241"/>
      <c r="AF51" s="240"/>
      <c r="AG51" s="240"/>
      <c r="AH51" s="241"/>
      <c r="AI51" s="198">
        <f>AI48-AI47</f>
        <v>-2.3728736118953577</v>
      </c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</row>
    <row r="52" spans="1:54" ht="150.75" x14ac:dyDescent="0.2">
      <c r="A52" s="23" t="s">
        <v>45</v>
      </c>
      <c r="B52" s="23" t="s">
        <v>204</v>
      </c>
      <c r="C52" s="23" t="s">
        <v>205</v>
      </c>
      <c r="D52" s="23" t="s">
        <v>206</v>
      </c>
      <c r="E52" s="23" t="s">
        <v>207</v>
      </c>
      <c r="F52" s="59"/>
      <c r="G52" s="58" t="s">
        <v>208</v>
      </c>
      <c r="H52" s="63" t="s">
        <v>209</v>
      </c>
      <c r="I52" s="63" t="s">
        <v>210</v>
      </c>
      <c r="J52" s="63" t="s">
        <v>209</v>
      </c>
      <c r="K52" s="61" t="s">
        <v>208</v>
      </c>
      <c r="L52" s="62"/>
      <c r="M52" s="61" t="s">
        <v>211</v>
      </c>
      <c r="N52" s="61" t="s">
        <v>212</v>
      </c>
      <c r="O52" s="63" t="s">
        <v>213</v>
      </c>
      <c r="P52" s="63" t="s">
        <v>207</v>
      </c>
      <c r="Q52" s="61" t="s">
        <v>214</v>
      </c>
      <c r="R52" s="62"/>
      <c r="S52" s="61" t="s">
        <v>215</v>
      </c>
      <c r="T52" s="61" t="s">
        <v>212</v>
      </c>
      <c r="U52" s="61" t="s">
        <v>216</v>
      </c>
      <c r="V52" s="61" t="s">
        <v>215</v>
      </c>
      <c r="W52" s="63" t="s">
        <v>211</v>
      </c>
      <c r="X52" s="62"/>
      <c r="Y52" s="61" t="s">
        <v>214</v>
      </c>
      <c r="Z52" s="58" t="s">
        <v>217</v>
      </c>
      <c r="AA52" s="58" t="s">
        <v>211</v>
      </c>
      <c r="AB52" s="178"/>
      <c r="AC52" s="285" t="s">
        <v>211</v>
      </c>
      <c r="AD52" s="285" t="s">
        <v>215</v>
      </c>
      <c r="AE52" s="178"/>
      <c r="AF52" s="285" t="s">
        <v>206</v>
      </c>
      <c r="AG52" s="285" t="s">
        <v>206</v>
      </c>
      <c r="AH52" s="178"/>
      <c r="AI52" s="188"/>
    </row>
    <row r="55" spans="1:54" x14ac:dyDescent="0.15">
      <c r="A55" s="164"/>
      <c r="B55" s="469" t="s">
        <v>0</v>
      </c>
      <c r="C55" s="470"/>
      <c r="D55" s="470"/>
      <c r="E55" s="470"/>
      <c r="F55" s="471"/>
      <c r="G55" s="469" t="s">
        <v>1</v>
      </c>
      <c r="H55" s="470"/>
      <c r="I55" s="470"/>
      <c r="J55" s="470"/>
      <c r="K55" s="470"/>
      <c r="L55" s="471"/>
      <c r="M55" s="469" t="s">
        <v>2</v>
      </c>
      <c r="N55" s="470"/>
      <c r="O55" s="470"/>
      <c r="P55" s="470"/>
      <c r="Q55" s="470"/>
      <c r="R55" s="471"/>
      <c r="S55" s="469" t="s">
        <v>3</v>
      </c>
      <c r="T55" s="470"/>
      <c r="U55" s="470"/>
      <c r="V55" s="470"/>
      <c r="W55" s="470"/>
      <c r="X55" s="471"/>
      <c r="Y55" s="469" t="s">
        <v>4</v>
      </c>
      <c r="Z55" s="470"/>
      <c r="AA55" s="470"/>
      <c r="AB55" s="471"/>
      <c r="AC55" s="469" t="s">
        <v>5</v>
      </c>
      <c r="AD55" s="470"/>
      <c r="AE55" s="471"/>
      <c r="AF55" s="469" t="s">
        <v>6</v>
      </c>
      <c r="AG55" s="470"/>
      <c r="AH55" s="471"/>
      <c r="AI55" s="472" t="s">
        <v>246</v>
      </c>
    </row>
    <row r="56" spans="1:54" ht="14.25" x14ac:dyDescent="0.2">
      <c r="A56" s="468" t="s">
        <v>37</v>
      </c>
      <c r="B56" s="4" t="s">
        <v>9</v>
      </c>
      <c r="C56" s="4" t="s">
        <v>10</v>
      </c>
      <c r="D56" s="4" t="s">
        <v>11</v>
      </c>
      <c r="E56" s="4" t="s">
        <v>12</v>
      </c>
      <c r="F56" s="15" t="s">
        <v>14</v>
      </c>
      <c r="G56" s="4" t="s">
        <v>9</v>
      </c>
      <c r="H56" s="4" t="s">
        <v>10</v>
      </c>
      <c r="I56" s="4" t="s">
        <v>11</v>
      </c>
      <c r="J56" s="4" t="s">
        <v>12</v>
      </c>
      <c r="K56" s="4" t="s">
        <v>13</v>
      </c>
      <c r="L56" s="16" t="s">
        <v>14</v>
      </c>
      <c r="M56" s="7" t="s">
        <v>9</v>
      </c>
      <c r="N56" s="4" t="s">
        <v>10</v>
      </c>
      <c r="O56" s="4" t="s">
        <v>11</v>
      </c>
      <c r="P56" s="4" t="s">
        <v>12</v>
      </c>
      <c r="Q56" s="4" t="s">
        <v>13</v>
      </c>
      <c r="R56" s="16" t="s">
        <v>14</v>
      </c>
      <c r="S56" s="4" t="s">
        <v>9</v>
      </c>
      <c r="T56" s="4" t="s">
        <v>10</v>
      </c>
      <c r="U56" s="4" t="s">
        <v>11</v>
      </c>
      <c r="V56" s="4" t="s">
        <v>12</v>
      </c>
      <c r="W56" s="4" t="s">
        <v>13</v>
      </c>
      <c r="X56" s="16" t="s">
        <v>14</v>
      </c>
      <c r="Y56" s="4" t="s">
        <v>9</v>
      </c>
      <c r="Z56" s="4" t="s">
        <v>10</v>
      </c>
      <c r="AA56" s="4" t="s">
        <v>11</v>
      </c>
      <c r="AB56" s="18" t="s">
        <v>14</v>
      </c>
      <c r="AC56" s="284" t="s">
        <v>9</v>
      </c>
      <c r="AD56" s="284" t="s">
        <v>10</v>
      </c>
      <c r="AE56" s="17" t="s">
        <v>14</v>
      </c>
      <c r="AF56" s="284" t="s">
        <v>9</v>
      </c>
      <c r="AG56" s="284" t="s">
        <v>10</v>
      </c>
      <c r="AH56" s="17" t="s">
        <v>14</v>
      </c>
      <c r="AI56" s="473"/>
    </row>
    <row r="57" spans="1:54" ht="18" x14ac:dyDescent="0.25">
      <c r="A57" s="468"/>
      <c r="B57" s="474" t="s">
        <v>185</v>
      </c>
      <c r="C57" s="475"/>
      <c r="D57" s="475"/>
      <c r="E57" s="475"/>
      <c r="F57" s="475"/>
      <c r="G57" s="475"/>
      <c r="H57" s="475"/>
      <c r="I57" s="475"/>
      <c r="J57" s="475"/>
      <c r="K57" s="475"/>
      <c r="L57" s="475"/>
      <c r="M57" s="475"/>
      <c r="N57" s="475"/>
      <c r="O57" s="475"/>
      <c r="P57" s="475"/>
      <c r="Q57" s="475"/>
      <c r="R57" s="475"/>
      <c r="S57" s="475"/>
      <c r="T57" s="475"/>
      <c r="U57" s="475"/>
      <c r="V57" s="475"/>
      <c r="W57" s="475"/>
      <c r="X57" s="475"/>
      <c r="Y57" s="475"/>
      <c r="Z57" s="475"/>
      <c r="AA57" s="475"/>
      <c r="AB57" s="476"/>
      <c r="AC57" s="163"/>
      <c r="AD57" s="163"/>
      <c r="AE57" s="163"/>
      <c r="AF57" s="163"/>
      <c r="AG57" s="163"/>
      <c r="AH57" s="163"/>
      <c r="AI57" s="188"/>
    </row>
    <row r="58" spans="1:54" ht="18" x14ac:dyDescent="0.25">
      <c r="A58" s="157"/>
      <c r="B58" s="253"/>
      <c r="C58" s="253"/>
      <c r="D58" s="253"/>
      <c r="E58" s="253"/>
      <c r="F58" s="254"/>
      <c r="G58" s="246">
        <v>48</v>
      </c>
      <c r="H58" s="246">
        <v>62</v>
      </c>
      <c r="I58" s="246">
        <v>60</v>
      </c>
      <c r="J58" s="247">
        <v>52</v>
      </c>
      <c r="K58" s="246">
        <v>65.400000000000006</v>
      </c>
      <c r="L58" s="125">
        <f>AVERAGE(G58:K58)</f>
        <v>57.48</v>
      </c>
      <c r="M58" s="247">
        <v>80</v>
      </c>
      <c r="N58" s="246">
        <v>68</v>
      </c>
      <c r="O58" s="247">
        <v>40.700000000000003</v>
      </c>
      <c r="P58" s="247">
        <v>25</v>
      </c>
      <c r="Q58" s="246">
        <v>55</v>
      </c>
      <c r="R58" s="125">
        <f>AVERAGE(M58:Q58)</f>
        <v>53.739999999999995</v>
      </c>
      <c r="S58" s="246">
        <v>62</v>
      </c>
      <c r="T58" s="246">
        <v>72</v>
      </c>
      <c r="U58" s="246">
        <v>50</v>
      </c>
      <c r="V58" s="247">
        <v>21</v>
      </c>
      <c r="W58" s="247">
        <v>30.4</v>
      </c>
      <c r="X58" s="125">
        <f>AVERAGE(S58:W58)</f>
        <v>47.08</v>
      </c>
      <c r="Y58" s="246">
        <v>60</v>
      </c>
      <c r="Z58" s="247">
        <v>64</v>
      </c>
      <c r="AA58" s="246">
        <v>57.1</v>
      </c>
      <c r="AB58" s="248">
        <f>AVERAGE(Y58:AA58)</f>
        <v>60.366666666666667</v>
      </c>
      <c r="AC58" s="286">
        <v>30</v>
      </c>
      <c r="AD58" s="286">
        <v>36</v>
      </c>
      <c r="AE58" s="248">
        <f>AVERAGE(AC58:AD58)</f>
        <v>33</v>
      </c>
      <c r="AF58" s="286">
        <v>92</v>
      </c>
      <c r="AG58" s="286">
        <v>50</v>
      </c>
      <c r="AH58" s="248">
        <f>AVERAGE(AF58:AG58)</f>
        <v>71</v>
      </c>
      <c r="AI58" s="190">
        <f>AVERAGE(F58,L58,R58,X58,AB58)</f>
        <v>54.666666666666671</v>
      </c>
    </row>
    <row r="59" spans="1:54" ht="14.25" x14ac:dyDescent="0.2">
      <c r="A59" s="19" t="s">
        <v>39</v>
      </c>
      <c r="B59" s="246">
        <v>71</v>
      </c>
      <c r="C59" s="246">
        <v>70</v>
      </c>
      <c r="D59" s="246">
        <v>80</v>
      </c>
      <c r="E59" s="246">
        <v>63.6</v>
      </c>
      <c r="F59" s="125">
        <v>71.150000000000006</v>
      </c>
      <c r="G59" s="246">
        <v>60</v>
      </c>
      <c r="H59" s="246">
        <v>50</v>
      </c>
      <c r="I59" s="246">
        <v>61.5</v>
      </c>
      <c r="J59" s="246">
        <v>42</v>
      </c>
      <c r="K59" s="246">
        <v>65.400000000000006</v>
      </c>
      <c r="L59" s="125">
        <v>55.779999999999994</v>
      </c>
      <c r="M59" s="246">
        <v>29</v>
      </c>
      <c r="N59" s="246">
        <v>68</v>
      </c>
      <c r="O59" s="246">
        <v>36</v>
      </c>
      <c r="P59" s="246">
        <v>21</v>
      </c>
      <c r="Q59" s="246">
        <v>70</v>
      </c>
      <c r="R59" s="125">
        <v>44.8</v>
      </c>
      <c r="S59" s="246">
        <v>81</v>
      </c>
      <c r="T59" s="246">
        <v>80</v>
      </c>
      <c r="U59" s="246">
        <v>57</v>
      </c>
      <c r="V59" s="246">
        <v>26.3</v>
      </c>
      <c r="W59" s="246">
        <v>31.8</v>
      </c>
      <c r="X59" s="125">
        <v>55.220000000000006</v>
      </c>
      <c r="Y59" s="246">
        <v>68</v>
      </c>
      <c r="Z59" s="246">
        <v>57.1</v>
      </c>
      <c r="AA59" s="246">
        <v>79</v>
      </c>
      <c r="AB59" s="248">
        <v>68.033333333333331</v>
      </c>
      <c r="AC59" s="286"/>
      <c r="AD59" s="286"/>
      <c r="AE59" s="248"/>
      <c r="AF59" s="286"/>
      <c r="AG59" s="286"/>
      <c r="AH59" s="248"/>
      <c r="AI59" s="190">
        <f>AVERAGE(F59,L59,R59,X59,AB59)</f>
        <v>58.99666666666667</v>
      </c>
    </row>
    <row r="60" spans="1:54" ht="14.25" x14ac:dyDescent="0.2">
      <c r="A60" s="20" t="s">
        <v>40</v>
      </c>
      <c r="B60" s="249">
        <f>'2 четверть 2016-2017 '!B29</f>
        <v>76</v>
      </c>
      <c r="C60" s="249">
        <f>'2 четверть 2016-2017 '!C29</f>
        <v>69</v>
      </c>
      <c r="D60" s="249">
        <f>'2 четверть 2016-2017 '!D29</f>
        <v>84</v>
      </c>
      <c r="E60" s="249">
        <f>'2 четверть 2016-2017 '!E29</f>
        <v>72.7</v>
      </c>
      <c r="F60" s="250">
        <f>'2 четверть 2016-2017 '!F29</f>
        <v>75.424999999999997</v>
      </c>
      <c r="G60" s="249">
        <f>'2 четверть 2016-2017 '!G29</f>
        <v>57</v>
      </c>
      <c r="H60" s="249">
        <f>'2 четверть 2016-2017 '!H29</f>
        <v>63</v>
      </c>
      <c r="I60" s="249">
        <f>'2 четверть 2016-2017 '!I29</f>
        <v>61.5</v>
      </c>
      <c r="J60" s="249">
        <f>'2 четверть 2016-2017 '!J29</f>
        <v>61.5</v>
      </c>
      <c r="K60" s="249">
        <f>'2 четверть 2016-2017 '!K29</f>
        <v>65.400000000000006</v>
      </c>
      <c r="L60" s="250">
        <f>'2 четверть 2016-2017 '!L29</f>
        <v>61.679999999999993</v>
      </c>
      <c r="M60" s="249">
        <f>'2 четверть 2016-2017 '!M29</f>
        <v>25</v>
      </c>
      <c r="N60" s="249">
        <f>'2 четверть 2016-2017 '!N29</f>
        <v>64</v>
      </c>
      <c r="O60" s="249">
        <f>'2 четверть 2016-2017 '!O29</f>
        <v>20</v>
      </c>
      <c r="P60" s="249">
        <f>'2 четверть 2016-2017 '!P29</f>
        <v>21</v>
      </c>
      <c r="Q60" s="249">
        <f>'2 четверть 2016-2017 '!Q29</f>
        <v>64</v>
      </c>
      <c r="R60" s="250">
        <f>'2 четверть 2016-2017 '!R29</f>
        <v>38.799999999999997</v>
      </c>
      <c r="S60" s="249">
        <f>'2 четверть 2016-2017 '!S29</f>
        <v>72</v>
      </c>
      <c r="T60" s="249">
        <f>'2 четверть 2016-2017 '!T29</f>
        <v>80</v>
      </c>
      <c r="U60" s="249">
        <f>'2 четверть 2016-2017 '!U29</f>
        <v>64</v>
      </c>
      <c r="V60" s="249">
        <f>'2 четверть 2016-2017 '!V29</f>
        <v>26.3</v>
      </c>
      <c r="W60" s="249">
        <f>'2 четверть 2016-2017 '!W29</f>
        <v>31.8</v>
      </c>
      <c r="X60" s="250">
        <f>'2 четверть 2016-2017 '!X29</f>
        <v>54.820000000000007</v>
      </c>
      <c r="Y60" s="249">
        <f>'2 четверть 2016-2017 '!Y29</f>
        <v>60</v>
      </c>
      <c r="Z60" s="249">
        <f>'2 четверть 2016-2017 '!Z29</f>
        <v>60</v>
      </c>
      <c r="AA60" s="249">
        <f>'2 четверть 2016-2017 '!AA29</f>
        <v>62</v>
      </c>
      <c r="AB60" s="251">
        <f>'2 четверть 2016-2017 '!AB29</f>
        <v>60.666666666666664</v>
      </c>
      <c r="AC60" s="287">
        <f>'2 четверть 2016-2017 '!AC29</f>
        <v>81</v>
      </c>
      <c r="AD60" s="287">
        <f>'2 четверть 2016-2017 '!AD29</f>
        <v>56</v>
      </c>
      <c r="AE60" s="251">
        <f>'2 четверть 2016-2017 '!AE29</f>
        <v>68.5</v>
      </c>
      <c r="AF60" s="287">
        <f>'2 четверть 2016-2017 '!AF29</f>
        <v>84</v>
      </c>
      <c r="AG60" s="287">
        <f>'2 четверть 2016-2017 '!AG29</f>
        <v>45</v>
      </c>
      <c r="AH60" s="251">
        <f>'2 четверть 2016-2017 '!AH29</f>
        <v>64.5</v>
      </c>
      <c r="AI60" s="190">
        <f>'2 четверть 2016-2017 '!AI29</f>
        <v>60.627380952380953</v>
      </c>
    </row>
    <row r="61" spans="1:54" ht="14.25" x14ac:dyDescent="0.2">
      <c r="A61" s="20" t="s">
        <v>41</v>
      </c>
      <c r="B61" s="249">
        <f>Верхотурова!$P$8</f>
        <v>72</v>
      </c>
      <c r="C61" s="249">
        <f>Верхотурова!$P$9</f>
        <v>82.608695652173907</v>
      </c>
      <c r="D61" s="249">
        <f>Верхотурова!$P$10</f>
        <v>72</v>
      </c>
      <c r="E61" s="249">
        <f>Верхотурова!$P$22</f>
        <v>77.272727272727266</v>
      </c>
      <c r="F61" s="250">
        <f>AVERAGE(B61:E61)</f>
        <v>75.970355731225297</v>
      </c>
      <c r="G61" s="249">
        <f>Верхотурова!$P$11</f>
        <v>57.692307692307686</v>
      </c>
      <c r="H61" s="249">
        <f>Верхотурова!$P$12</f>
        <v>65.384615384615387</v>
      </c>
      <c r="I61" s="249">
        <f>Верхотурова!$P$23</f>
        <v>48.148148148148145</v>
      </c>
      <c r="J61" s="249">
        <f>Евсеева!$P$8</f>
        <v>34.615384615384613</v>
      </c>
      <c r="K61" s="249">
        <f>Корнев!$P$26</f>
        <v>65.384615384615387</v>
      </c>
      <c r="L61" s="250">
        <f>AVERAGE(G61:K61)</f>
        <v>54.245014245014247</v>
      </c>
      <c r="M61" s="249">
        <f>Евсеева!$P$9</f>
        <v>20.833333333333336</v>
      </c>
      <c r="N61" s="249">
        <f>Корнев!$P$8</f>
        <v>56.000000000000007</v>
      </c>
      <c r="O61" s="249">
        <f>Евсеева!$P$10</f>
        <v>36</v>
      </c>
      <c r="P61" s="249">
        <f>Евсеева!$P$11</f>
        <v>27.777777777777779</v>
      </c>
      <c r="Q61" s="249">
        <f>Верхотурова!$P$13</f>
        <v>56.000000000000007</v>
      </c>
      <c r="R61" s="250">
        <f>AVERAGE(M61:Q61)</f>
        <v>39.322222222222223</v>
      </c>
      <c r="S61" s="249">
        <f>Корнев!$P$9</f>
        <v>81.818181818181827</v>
      </c>
      <c r="T61" s="249">
        <f>Верхотурова!$P$14</f>
        <v>76</v>
      </c>
      <c r="U61" s="249">
        <f>Верхотурова!$P$15</f>
        <v>64</v>
      </c>
      <c r="V61" s="249">
        <f>Евсеева!$P$12</f>
        <v>22.222222222222221</v>
      </c>
      <c r="W61" s="249">
        <f>Евсеева!$P$13</f>
        <v>31.818181818181817</v>
      </c>
      <c r="X61" s="250">
        <f>AVERAGE(S61:W61)</f>
        <v>55.171717171717169</v>
      </c>
      <c r="Y61" s="249">
        <f>Корнев!$P$10</f>
        <v>64</v>
      </c>
      <c r="Z61" s="249">
        <f>Евсеева!$P$14</f>
        <v>68</v>
      </c>
      <c r="AA61" s="249">
        <f>Корнев!$P$11</f>
        <v>66.666666666666657</v>
      </c>
      <c r="AB61" s="251">
        <f>AVERAGE(Y61:AA61)</f>
        <v>66.222222222222214</v>
      </c>
      <c r="AC61" s="287" t="e">
        <f>Корнев!$P$12</f>
        <v>#DIV/0!</v>
      </c>
      <c r="AD61" s="287" t="e">
        <f>Евсеева!$P$15</f>
        <v>#DIV/0!</v>
      </c>
      <c r="AE61" s="251"/>
      <c r="AF61" s="287">
        <f>'3 четверть 2016-2017  (2)'!$AF$29</f>
        <v>0</v>
      </c>
      <c r="AG61" s="287" t="e">
        <f>Верхотурова!$P$16</f>
        <v>#DIV/0!</v>
      </c>
      <c r="AH61" s="251"/>
      <c r="AI61" s="190">
        <f>AVERAGE(F61,L61,R61,X61,AB61)</f>
        <v>58.186306318480227</v>
      </c>
    </row>
    <row r="62" spans="1:54" ht="14.25" x14ac:dyDescent="0.2">
      <c r="A62" s="20" t="s">
        <v>42</v>
      </c>
      <c r="B62" s="249"/>
      <c r="C62" s="249"/>
      <c r="D62" s="249"/>
      <c r="E62" s="249"/>
      <c r="F62" s="250"/>
      <c r="G62" s="249"/>
      <c r="H62" s="249"/>
      <c r="I62" s="249"/>
      <c r="J62" s="249"/>
      <c r="K62" s="249"/>
      <c r="L62" s="250"/>
      <c r="M62" s="249"/>
      <c r="N62" s="249"/>
      <c r="O62" s="249"/>
      <c r="P62" s="249"/>
      <c r="Q62" s="249"/>
      <c r="R62" s="250"/>
      <c r="S62" s="249"/>
      <c r="T62" s="249"/>
      <c r="U62" s="249"/>
      <c r="V62" s="249"/>
      <c r="W62" s="249"/>
      <c r="X62" s="250"/>
      <c r="Y62" s="249"/>
      <c r="Z62" s="249"/>
      <c r="AA62" s="249"/>
      <c r="AB62" s="251"/>
      <c r="AC62" s="287"/>
      <c r="AD62" s="287"/>
      <c r="AE62" s="251"/>
      <c r="AF62" s="287"/>
      <c r="AG62" s="287"/>
      <c r="AH62" s="251"/>
      <c r="AI62" s="190"/>
    </row>
    <row r="63" spans="1:54" ht="14.25" x14ac:dyDescent="0.2">
      <c r="A63" s="20" t="s">
        <v>43</v>
      </c>
      <c r="B63" s="249"/>
      <c r="C63" s="249"/>
      <c r="D63" s="249"/>
      <c r="E63" s="249"/>
      <c r="F63" s="250"/>
      <c r="G63" s="249"/>
      <c r="H63" s="249"/>
      <c r="I63" s="249"/>
      <c r="J63" s="249"/>
      <c r="K63" s="249"/>
      <c r="L63" s="250"/>
      <c r="M63" s="249"/>
      <c r="N63" s="249"/>
      <c r="O63" s="249"/>
      <c r="P63" s="249"/>
      <c r="Q63" s="249"/>
      <c r="R63" s="250"/>
      <c r="S63" s="249"/>
      <c r="T63" s="249"/>
      <c r="U63" s="249"/>
      <c r="V63" s="249"/>
      <c r="W63" s="249"/>
      <c r="X63" s="250"/>
      <c r="Y63" s="249"/>
      <c r="Z63" s="249"/>
      <c r="AA63" s="249"/>
      <c r="AB63" s="251"/>
      <c r="AC63" s="287"/>
      <c r="AD63" s="287"/>
      <c r="AE63" s="251"/>
      <c r="AF63" s="287"/>
      <c r="AG63" s="287"/>
      <c r="AH63" s="251"/>
      <c r="AI63" s="190"/>
    </row>
    <row r="64" spans="1:54" ht="14.25" x14ac:dyDescent="0.2">
      <c r="A64" s="129" t="s">
        <v>44</v>
      </c>
      <c r="B64" s="240">
        <f>B60-B59</f>
        <v>5</v>
      </c>
      <c r="C64" s="240">
        <f t="shared" ref="C64:AB64" si="5">C60-C59</f>
        <v>-1</v>
      </c>
      <c r="D64" s="240">
        <f t="shared" si="5"/>
        <v>4</v>
      </c>
      <c r="E64" s="240">
        <f t="shared" si="5"/>
        <v>9.1000000000000014</v>
      </c>
      <c r="F64" s="241">
        <f t="shared" si="5"/>
        <v>4.2749999999999915</v>
      </c>
      <c r="G64" s="240">
        <f t="shared" si="5"/>
        <v>-3</v>
      </c>
      <c r="H64" s="240">
        <f t="shared" si="5"/>
        <v>13</v>
      </c>
      <c r="I64" s="240">
        <f t="shared" si="5"/>
        <v>0</v>
      </c>
      <c r="J64" s="240">
        <f t="shared" si="5"/>
        <v>19.5</v>
      </c>
      <c r="K64" s="240">
        <f t="shared" si="5"/>
        <v>0</v>
      </c>
      <c r="L64" s="241">
        <f t="shared" si="5"/>
        <v>5.8999999999999986</v>
      </c>
      <c r="M64" s="240">
        <f t="shared" si="5"/>
        <v>-4</v>
      </c>
      <c r="N64" s="240">
        <f t="shared" si="5"/>
        <v>-4</v>
      </c>
      <c r="O64" s="240">
        <f t="shared" si="5"/>
        <v>-16</v>
      </c>
      <c r="P64" s="240">
        <f t="shared" si="5"/>
        <v>0</v>
      </c>
      <c r="Q64" s="240">
        <f t="shared" si="5"/>
        <v>-6</v>
      </c>
      <c r="R64" s="241">
        <f t="shared" si="5"/>
        <v>-6</v>
      </c>
      <c r="S64" s="240">
        <f t="shared" si="5"/>
        <v>-9</v>
      </c>
      <c r="T64" s="240">
        <f t="shared" si="5"/>
        <v>0</v>
      </c>
      <c r="U64" s="240">
        <f t="shared" si="5"/>
        <v>7</v>
      </c>
      <c r="V64" s="240">
        <f t="shared" si="5"/>
        <v>0</v>
      </c>
      <c r="W64" s="240">
        <f t="shared" si="5"/>
        <v>0</v>
      </c>
      <c r="X64" s="241">
        <f t="shared" si="5"/>
        <v>-0.39999999999999858</v>
      </c>
      <c r="Y64" s="240">
        <f t="shared" si="5"/>
        <v>-8</v>
      </c>
      <c r="Z64" s="240">
        <f t="shared" si="5"/>
        <v>2.8999999999999986</v>
      </c>
      <c r="AA64" s="240">
        <f t="shared" si="5"/>
        <v>-17</v>
      </c>
      <c r="AB64" s="241">
        <f t="shared" si="5"/>
        <v>-7.3666666666666671</v>
      </c>
      <c r="AC64" s="242">
        <f>AC60-AC58</f>
        <v>51</v>
      </c>
      <c r="AD64" s="240">
        <f t="shared" ref="AD64:AH64" si="6">AD60-AD58</f>
        <v>20</v>
      </c>
      <c r="AE64" s="241">
        <f t="shared" si="6"/>
        <v>35.5</v>
      </c>
      <c r="AF64" s="240">
        <f t="shared" si="6"/>
        <v>-8</v>
      </c>
      <c r="AG64" s="240">
        <f t="shared" si="6"/>
        <v>-5</v>
      </c>
      <c r="AH64" s="241">
        <f t="shared" si="6"/>
        <v>-6.5</v>
      </c>
      <c r="AI64" s="198">
        <f>AI61-AI60</f>
        <v>-2.4410746339007261</v>
      </c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</row>
    <row r="65" spans="1:54" ht="117" x14ac:dyDescent="0.2">
      <c r="A65" s="23" t="s">
        <v>45</v>
      </c>
      <c r="B65" s="23" t="s">
        <v>218</v>
      </c>
      <c r="C65" s="23" t="s">
        <v>218</v>
      </c>
      <c r="D65" s="23" t="s">
        <v>218</v>
      </c>
      <c r="E65" s="23" t="s">
        <v>218</v>
      </c>
      <c r="F65" s="59"/>
      <c r="G65" s="58" t="s">
        <v>218</v>
      </c>
      <c r="H65" s="63" t="s">
        <v>218</v>
      </c>
      <c r="I65" s="63" t="s">
        <v>218</v>
      </c>
      <c r="J65" s="63" t="s">
        <v>220</v>
      </c>
      <c r="K65" s="61" t="s">
        <v>221</v>
      </c>
      <c r="L65" s="62"/>
      <c r="M65" s="63" t="s">
        <v>220</v>
      </c>
      <c r="N65" s="61" t="s">
        <v>221</v>
      </c>
      <c r="O65" s="61" t="s">
        <v>220</v>
      </c>
      <c r="P65" s="63" t="s">
        <v>220</v>
      </c>
      <c r="Q65" s="61" t="s">
        <v>218</v>
      </c>
      <c r="R65" s="62"/>
      <c r="S65" s="61" t="s">
        <v>221</v>
      </c>
      <c r="T65" s="61" t="s">
        <v>218</v>
      </c>
      <c r="U65" s="61" t="s">
        <v>218</v>
      </c>
      <c r="V65" s="61" t="s">
        <v>220</v>
      </c>
      <c r="W65" s="63" t="s">
        <v>220</v>
      </c>
      <c r="X65" s="62"/>
      <c r="Y65" s="61" t="s">
        <v>221</v>
      </c>
      <c r="Z65" s="58" t="s">
        <v>220</v>
      </c>
      <c r="AA65" s="58" t="s">
        <v>221</v>
      </c>
      <c r="AB65" s="178"/>
      <c r="AC65" s="376" t="s">
        <v>221</v>
      </c>
      <c r="AD65" s="285" t="s">
        <v>220</v>
      </c>
      <c r="AE65" s="178"/>
      <c r="AF65" s="285" t="s">
        <v>252</v>
      </c>
      <c r="AG65" s="285" t="s">
        <v>218</v>
      </c>
      <c r="AH65" s="178"/>
      <c r="AI65" s="188"/>
    </row>
    <row r="68" spans="1:54" ht="13.5" customHeight="1" x14ac:dyDescent="0.15">
      <c r="A68" s="164"/>
      <c r="B68" s="469" t="s">
        <v>1</v>
      </c>
      <c r="C68" s="470"/>
      <c r="D68" s="470"/>
      <c r="E68" s="470"/>
      <c r="F68" s="470"/>
      <c r="G68" s="471"/>
      <c r="H68" s="469" t="s">
        <v>2</v>
      </c>
      <c r="I68" s="470"/>
      <c r="J68" s="470"/>
      <c r="K68" s="470"/>
      <c r="L68" s="470"/>
      <c r="M68" s="471"/>
      <c r="N68" s="469" t="s">
        <v>3</v>
      </c>
      <c r="O68" s="470"/>
      <c r="P68" s="470"/>
      <c r="Q68" s="470"/>
      <c r="R68" s="470"/>
      <c r="S68" s="471"/>
      <c r="T68" s="469" t="s">
        <v>4</v>
      </c>
      <c r="U68" s="470"/>
      <c r="V68" s="470"/>
      <c r="W68" s="471"/>
      <c r="X68" s="469" t="s">
        <v>5</v>
      </c>
      <c r="Y68" s="470"/>
      <c r="Z68" s="471"/>
      <c r="AA68" s="469" t="s">
        <v>6</v>
      </c>
      <c r="AB68" s="470"/>
      <c r="AC68" s="471"/>
      <c r="AD68" s="472" t="s">
        <v>246</v>
      </c>
      <c r="AF68" s="162"/>
      <c r="AG68" s="162"/>
      <c r="AH68" s="162"/>
      <c r="AI68" s="162"/>
    </row>
    <row r="69" spans="1:54" ht="14.25" x14ac:dyDescent="0.2">
      <c r="A69" s="468" t="s">
        <v>37</v>
      </c>
      <c r="B69" s="4" t="s">
        <v>9</v>
      </c>
      <c r="C69" s="4" t="s">
        <v>10</v>
      </c>
      <c r="D69" s="4" t="s">
        <v>11</v>
      </c>
      <c r="E69" s="4" t="s">
        <v>12</v>
      </c>
      <c r="F69" s="4" t="s">
        <v>13</v>
      </c>
      <c r="G69" s="16" t="s">
        <v>14</v>
      </c>
      <c r="H69" s="7" t="s">
        <v>9</v>
      </c>
      <c r="I69" s="4" t="s">
        <v>10</v>
      </c>
      <c r="J69" s="4" t="s">
        <v>11</v>
      </c>
      <c r="K69" s="4" t="s">
        <v>12</v>
      </c>
      <c r="L69" s="4" t="s">
        <v>13</v>
      </c>
      <c r="M69" s="16" t="s">
        <v>14</v>
      </c>
      <c r="N69" s="4" t="s">
        <v>9</v>
      </c>
      <c r="O69" s="4" t="s">
        <v>10</v>
      </c>
      <c r="P69" s="4" t="s">
        <v>11</v>
      </c>
      <c r="Q69" s="4" t="s">
        <v>12</v>
      </c>
      <c r="R69" s="4" t="s">
        <v>13</v>
      </c>
      <c r="S69" s="16" t="s">
        <v>14</v>
      </c>
      <c r="T69" s="9" t="s">
        <v>9</v>
      </c>
      <c r="U69" s="9" t="s">
        <v>10</v>
      </c>
      <c r="V69" s="9" t="s">
        <v>11</v>
      </c>
      <c r="W69" s="17" t="s">
        <v>14</v>
      </c>
      <c r="X69" s="284" t="s">
        <v>9</v>
      </c>
      <c r="Y69" s="284" t="s">
        <v>10</v>
      </c>
      <c r="Z69" s="17" t="s">
        <v>14</v>
      </c>
      <c r="AA69" s="284" t="s">
        <v>9</v>
      </c>
      <c r="AB69" s="284" t="s">
        <v>10</v>
      </c>
      <c r="AC69" s="17" t="s">
        <v>14</v>
      </c>
      <c r="AD69" s="473"/>
      <c r="AF69" s="145"/>
      <c r="AG69" s="145"/>
      <c r="AH69" s="145"/>
      <c r="AI69" s="145"/>
    </row>
    <row r="70" spans="1:54" ht="18" x14ac:dyDescent="0.25">
      <c r="A70" s="468"/>
      <c r="B70" s="474" t="s">
        <v>186</v>
      </c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  <c r="N70" s="475"/>
      <c r="O70" s="475"/>
      <c r="P70" s="475"/>
      <c r="Q70" s="475"/>
      <c r="R70" s="475"/>
      <c r="S70" s="475"/>
      <c r="T70" s="475"/>
      <c r="U70" s="475"/>
      <c r="V70" s="475"/>
      <c r="W70" s="475"/>
      <c r="X70" s="475"/>
      <c r="Y70" s="475"/>
      <c r="Z70" s="475"/>
      <c r="AA70" s="475"/>
      <c r="AB70" s="475"/>
      <c r="AC70" s="476"/>
      <c r="AD70" s="188"/>
      <c r="AF70" s="146"/>
      <c r="AG70" s="146"/>
      <c r="AH70" s="146"/>
    </row>
    <row r="71" spans="1:54" ht="14.25" x14ac:dyDescent="0.2">
      <c r="A71" s="157"/>
      <c r="B71" s="246"/>
      <c r="C71" s="246"/>
      <c r="D71" s="246"/>
      <c r="E71" s="246"/>
      <c r="F71" s="246"/>
      <c r="G71" s="125"/>
      <c r="H71" s="246">
        <v>92</v>
      </c>
      <c r="I71" s="246">
        <v>84</v>
      </c>
      <c r="J71" s="246">
        <v>82</v>
      </c>
      <c r="K71" s="246">
        <v>70</v>
      </c>
      <c r="L71" s="246">
        <v>58</v>
      </c>
      <c r="M71" s="125">
        <f>AVERAGE(H71:L71)</f>
        <v>77.2</v>
      </c>
      <c r="N71" s="246">
        <v>76.099999999999994</v>
      </c>
      <c r="O71" s="246">
        <v>92</v>
      </c>
      <c r="P71" s="246">
        <v>87</v>
      </c>
      <c r="Q71" s="247">
        <v>44</v>
      </c>
      <c r="R71" s="246">
        <v>39</v>
      </c>
      <c r="S71" s="248">
        <f>AVERAGE(N71:R71)</f>
        <v>67.62</v>
      </c>
      <c r="T71" s="246">
        <v>36</v>
      </c>
      <c r="U71" s="246">
        <v>64</v>
      </c>
      <c r="V71" s="246">
        <v>66.599999999999994</v>
      </c>
      <c r="W71" s="125">
        <f>AVERAGE(T71:V71)</f>
        <v>55.533333333333331</v>
      </c>
      <c r="X71" s="286">
        <v>41</v>
      </c>
      <c r="Y71" s="286">
        <v>68</v>
      </c>
      <c r="Z71" s="248">
        <f>AVERAGE(X71:Y71)</f>
        <v>54.5</v>
      </c>
      <c r="AA71" s="286">
        <v>92</v>
      </c>
      <c r="AB71" s="286">
        <v>65</v>
      </c>
      <c r="AC71" s="248">
        <f>AVERAGE(AA71:AB71)</f>
        <v>78.5</v>
      </c>
      <c r="AD71" s="190">
        <f>AVERAGE(A71,G71,M71,S71,W71)</f>
        <v>66.784444444444446</v>
      </c>
      <c r="AF71" s="147"/>
      <c r="AG71" s="147"/>
      <c r="AH71" s="147"/>
    </row>
    <row r="72" spans="1:54" ht="14.25" x14ac:dyDescent="0.2">
      <c r="A72" s="19" t="s">
        <v>39</v>
      </c>
      <c r="B72" s="246">
        <v>65</v>
      </c>
      <c r="C72" s="246">
        <v>78</v>
      </c>
      <c r="D72" s="246">
        <v>81</v>
      </c>
      <c r="E72" s="246">
        <v>81</v>
      </c>
      <c r="F72" s="246">
        <v>73</v>
      </c>
      <c r="G72" s="125">
        <v>75.599999999999994</v>
      </c>
      <c r="H72" s="246">
        <v>91</v>
      </c>
      <c r="I72" s="246">
        <v>80</v>
      </c>
      <c r="J72" s="246">
        <v>96</v>
      </c>
      <c r="K72" s="246">
        <v>68</v>
      </c>
      <c r="L72" s="246">
        <v>80</v>
      </c>
      <c r="M72" s="125">
        <v>83</v>
      </c>
      <c r="N72" s="246">
        <v>90.4</v>
      </c>
      <c r="O72" s="246">
        <v>76</v>
      </c>
      <c r="P72" s="246">
        <v>88</v>
      </c>
      <c r="Q72" s="246">
        <v>26.3</v>
      </c>
      <c r="R72" s="246">
        <v>31.8</v>
      </c>
      <c r="S72" s="248">
        <v>62.5</v>
      </c>
      <c r="T72" s="246">
        <v>32</v>
      </c>
      <c r="U72" s="246">
        <v>57</v>
      </c>
      <c r="V72" s="246">
        <v>25</v>
      </c>
      <c r="W72" s="125">
        <v>38</v>
      </c>
      <c r="X72" s="286"/>
      <c r="Y72" s="286"/>
      <c r="Z72" s="248"/>
      <c r="AA72" s="286"/>
      <c r="AB72" s="286"/>
      <c r="AC72" s="248"/>
      <c r="AD72" s="190">
        <v>64.775000000000006</v>
      </c>
      <c r="AF72" s="150"/>
      <c r="AG72" s="150"/>
      <c r="AH72" s="150"/>
    </row>
    <row r="73" spans="1:54" ht="14.25" x14ac:dyDescent="0.2">
      <c r="A73" s="20" t="s">
        <v>40</v>
      </c>
      <c r="B73" s="249">
        <f>'2 четверть 2016-2017 '!G30</f>
        <v>58</v>
      </c>
      <c r="C73" s="249">
        <f>'2 четверть 2016-2017 '!H30</f>
        <v>74</v>
      </c>
      <c r="D73" s="249">
        <f>'2 четверть 2016-2017 '!I30</f>
        <v>80</v>
      </c>
      <c r="E73" s="249">
        <f>'2 четверть 2016-2017 '!J30</f>
        <v>80</v>
      </c>
      <c r="F73" s="249">
        <f>'2 четверть 2016-2017 '!K30</f>
        <v>56</v>
      </c>
      <c r="G73" s="250">
        <f>'2 четверть 2016-2017 '!L30</f>
        <v>69.599999999999994</v>
      </c>
      <c r="H73" s="249">
        <f>'2 четверть 2016-2017 '!M30</f>
        <v>96</v>
      </c>
      <c r="I73" s="249">
        <f>'2 четверть 2016-2017 '!N30</f>
        <v>84</v>
      </c>
      <c r="J73" s="249">
        <f>'2 четверть 2016-2017 '!O30</f>
        <v>84</v>
      </c>
      <c r="K73" s="249">
        <f>'2 четверть 2016-2017 '!P30</f>
        <v>61</v>
      </c>
      <c r="L73" s="249">
        <f>'2 четверть 2016-2017 '!Q30</f>
        <v>92</v>
      </c>
      <c r="M73" s="250">
        <f>'2 четверть 2016-2017 '!R30</f>
        <v>83.4</v>
      </c>
      <c r="N73" s="249">
        <f>'2 четверть 2016-2017 '!S30</f>
        <v>90.9</v>
      </c>
      <c r="O73" s="249">
        <f>'2 четверть 2016-2017 '!T30</f>
        <v>92</v>
      </c>
      <c r="P73" s="249">
        <f>'2 четверть 2016-2017 '!U30</f>
        <v>92</v>
      </c>
      <c r="Q73" s="249">
        <f>'2 четверть 2016-2017 '!V30</f>
        <v>26.3</v>
      </c>
      <c r="R73" s="249">
        <f>'2 четверть 2016-2017 '!W30</f>
        <v>31.8</v>
      </c>
      <c r="S73" s="251">
        <f>'2 четверть 2016-2017 '!X30</f>
        <v>66.599999999999994</v>
      </c>
      <c r="T73" s="249">
        <f>'2 четверть 2016-2017 '!Y30</f>
        <v>40</v>
      </c>
      <c r="U73" s="249">
        <f>'2 четверть 2016-2017 '!Z30</f>
        <v>60</v>
      </c>
      <c r="V73" s="249">
        <f>'2 четверть 2016-2017 '!AA30</f>
        <v>45</v>
      </c>
      <c r="W73" s="250">
        <f>'2 четверть 2016-2017 '!AB30</f>
        <v>48.333333333333336</v>
      </c>
      <c r="X73" s="287">
        <f>'2 четверть 2016-2017 '!AC30</f>
        <v>54</v>
      </c>
      <c r="Y73" s="287">
        <f>'2 четверть 2016-2017 '!AD30</f>
        <v>75</v>
      </c>
      <c r="Z73" s="251">
        <f>'2 четверть 2016-2017 '!AE30</f>
        <v>64.5</v>
      </c>
      <c r="AA73" s="287">
        <f>'2 четверть 2016-2017 '!AF30</f>
        <v>87</v>
      </c>
      <c r="AB73" s="287">
        <f>'2 четверть 2016-2017 '!AG30</f>
        <v>54</v>
      </c>
      <c r="AC73" s="251">
        <f>'2 четверть 2016-2017 '!AH30</f>
        <v>70.5</v>
      </c>
      <c r="AD73" s="190">
        <f>'2 четверть 2016-2017 '!AI30</f>
        <v>67.155555555555551</v>
      </c>
      <c r="AF73" s="151"/>
      <c r="AG73" s="151"/>
      <c r="AH73" s="151"/>
    </row>
    <row r="74" spans="1:54" ht="14.25" x14ac:dyDescent="0.2">
      <c r="A74" s="20" t="s">
        <v>41</v>
      </c>
      <c r="B74" s="249">
        <f>Верхотурова!$P$17</f>
        <v>65.384615384615387</v>
      </c>
      <c r="C74" s="249">
        <f>Верхотурова!$P$18</f>
        <v>69.230769230769226</v>
      </c>
      <c r="D74" s="249">
        <f>Корнев!$P$14</f>
        <v>62.962962962962962</v>
      </c>
      <c r="E74" s="249">
        <f>Корнев!$P$15</f>
        <v>80.769230769230774</v>
      </c>
      <c r="F74" s="249">
        <f>Корнев!$P$16</f>
        <v>61.53846153846154</v>
      </c>
      <c r="G74" s="250">
        <f>AVERAGE(B74:F74)</f>
        <v>67.977207977207982</v>
      </c>
      <c r="H74" s="249">
        <f>Корнев!$P$17</f>
        <v>91.666666666666657</v>
      </c>
      <c r="I74" s="249">
        <f>Корнев!$P$18</f>
        <v>84</v>
      </c>
      <c r="J74" s="249">
        <f>Корнев!$P$19</f>
        <v>76</v>
      </c>
      <c r="K74" s="249">
        <f>Корнев!$P$20</f>
        <v>61.111111111111114</v>
      </c>
      <c r="L74" s="249">
        <f>Верхотурова!$P$19</f>
        <v>76</v>
      </c>
      <c r="M74" s="250">
        <f>AVERAGE(H74:L74)</f>
        <v>77.75555555555556</v>
      </c>
      <c r="N74" s="249">
        <f>Корнев!$P$27</f>
        <v>63.636363636363633</v>
      </c>
      <c r="O74" s="249">
        <f>Корнев!$P$28</f>
        <v>88</v>
      </c>
      <c r="P74" s="249">
        <f>Корнев!$P$29</f>
        <v>80</v>
      </c>
      <c r="Q74" s="249">
        <f>Евсеева!$P$17</f>
        <v>33.333333333333329</v>
      </c>
      <c r="R74" s="249">
        <f>Евсеева!$P$18</f>
        <v>38.888888888888893</v>
      </c>
      <c r="S74" s="251">
        <f>AVERAGE(N74:R74)</f>
        <v>60.771717171717171</v>
      </c>
      <c r="T74" s="249">
        <f>Евсеева!$P$19</f>
        <v>52</v>
      </c>
      <c r="U74" s="249">
        <f>Евсеева!$P$20</f>
        <v>48</v>
      </c>
      <c r="V74" s="249">
        <f>Евсеева!$P$21</f>
        <v>37.5</v>
      </c>
      <c r="W74" s="250">
        <f>AVERAGE(T74:V74)</f>
        <v>45.833333333333336</v>
      </c>
      <c r="X74" s="287" t="e">
        <f>Корнев!$P$21</f>
        <v>#DIV/0!</v>
      </c>
      <c r="Y74" s="287" t="e">
        <f>Евсеева!$P$22</f>
        <v>#DIV/0!</v>
      </c>
      <c r="Z74" s="251"/>
      <c r="AA74" s="287">
        <f>'3 четверть 2016-2017  (2)'!$AF$30</f>
        <v>0</v>
      </c>
      <c r="AB74" s="287" t="e">
        <f>Верхотурова!$P$20</f>
        <v>#DIV/0!</v>
      </c>
      <c r="AC74" s="251"/>
      <c r="AD74" s="190">
        <f>AVERAGE(G74,M74,S74,W74)</f>
        <v>63.084453509453517</v>
      </c>
      <c r="AF74" s="151"/>
      <c r="AG74" s="151"/>
      <c r="AH74" s="151"/>
    </row>
    <row r="75" spans="1:54" ht="14.25" x14ac:dyDescent="0.2">
      <c r="A75" s="20" t="s">
        <v>42</v>
      </c>
      <c r="B75" s="249"/>
      <c r="C75" s="249"/>
      <c r="D75" s="249"/>
      <c r="E75" s="249"/>
      <c r="F75" s="249"/>
      <c r="G75" s="250"/>
      <c r="H75" s="249"/>
      <c r="I75" s="249"/>
      <c r="J75" s="249"/>
      <c r="K75" s="249"/>
      <c r="L75" s="249"/>
      <c r="M75" s="250"/>
      <c r="N75" s="249"/>
      <c r="O75" s="249"/>
      <c r="P75" s="249"/>
      <c r="Q75" s="249"/>
      <c r="R75" s="249"/>
      <c r="S75" s="251"/>
      <c r="T75" s="249"/>
      <c r="U75" s="249"/>
      <c r="V75" s="249"/>
      <c r="W75" s="250"/>
      <c r="X75" s="287"/>
      <c r="Y75" s="287"/>
      <c r="Z75" s="251"/>
      <c r="AA75" s="287"/>
      <c r="AB75" s="287"/>
      <c r="AC75" s="251"/>
      <c r="AD75" s="190"/>
      <c r="AF75" s="151"/>
      <c r="AG75" s="151"/>
      <c r="AH75" s="151"/>
    </row>
    <row r="76" spans="1:54" ht="14.25" x14ac:dyDescent="0.2">
      <c r="A76" s="20" t="s">
        <v>43</v>
      </c>
      <c r="B76" s="249"/>
      <c r="C76" s="249"/>
      <c r="D76" s="249"/>
      <c r="E76" s="249"/>
      <c r="F76" s="249"/>
      <c r="G76" s="250"/>
      <c r="H76" s="249"/>
      <c r="I76" s="249"/>
      <c r="J76" s="249"/>
      <c r="K76" s="249"/>
      <c r="L76" s="249"/>
      <c r="M76" s="250"/>
      <c r="N76" s="249"/>
      <c r="O76" s="249"/>
      <c r="P76" s="249"/>
      <c r="Q76" s="249"/>
      <c r="R76" s="249"/>
      <c r="S76" s="251"/>
      <c r="T76" s="249"/>
      <c r="U76" s="249"/>
      <c r="V76" s="249"/>
      <c r="W76" s="250"/>
      <c r="X76" s="287"/>
      <c r="Y76" s="287"/>
      <c r="Z76" s="251"/>
      <c r="AA76" s="287"/>
      <c r="AB76" s="287"/>
      <c r="AC76" s="251"/>
      <c r="AD76" s="190"/>
      <c r="AF76" s="151"/>
      <c r="AG76" s="151"/>
      <c r="AH76" s="151"/>
    </row>
    <row r="77" spans="1:54" ht="14.25" x14ac:dyDescent="0.2">
      <c r="A77" s="129" t="s">
        <v>44</v>
      </c>
      <c r="B77" s="240">
        <f>B74-B73</f>
        <v>7.3846153846153868</v>
      </c>
      <c r="C77" s="240">
        <f t="shared" ref="C77:F77" si="7">C74-C73</f>
        <v>-4.7692307692307736</v>
      </c>
      <c r="D77" s="240">
        <f t="shared" si="7"/>
        <v>-17.037037037037038</v>
      </c>
      <c r="E77" s="240">
        <f t="shared" si="7"/>
        <v>0.7692307692307736</v>
      </c>
      <c r="F77" s="240">
        <f t="shared" si="7"/>
        <v>5.5384615384615401</v>
      </c>
      <c r="G77" s="241">
        <f t="shared" ref="G77:N77" si="8">G74-G73</f>
        <v>-1.6227920227920123</v>
      </c>
      <c r="H77" s="240">
        <f t="shared" si="8"/>
        <v>-4.3333333333333428</v>
      </c>
      <c r="I77" s="240">
        <f t="shared" si="8"/>
        <v>0</v>
      </c>
      <c r="J77" s="240">
        <f t="shared" si="8"/>
        <v>-8</v>
      </c>
      <c r="K77" s="240">
        <f t="shared" si="8"/>
        <v>0.11111111111111427</v>
      </c>
      <c r="L77" s="240">
        <f t="shared" si="8"/>
        <v>-16</v>
      </c>
      <c r="M77" s="241">
        <f t="shared" si="8"/>
        <v>-5.6444444444444457</v>
      </c>
      <c r="N77" s="240">
        <f t="shared" si="8"/>
        <v>-27.263636363636373</v>
      </c>
      <c r="O77" s="240">
        <f t="shared" ref="O77:R77" si="9">O74-O73</f>
        <v>-4</v>
      </c>
      <c r="P77" s="240">
        <f t="shared" si="9"/>
        <v>-12</v>
      </c>
      <c r="Q77" s="240">
        <f t="shared" si="9"/>
        <v>7.0333333333333279</v>
      </c>
      <c r="R77" s="240">
        <f t="shared" si="9"/>
        <v>7.0888888888888921</v>
      </c>
      <c r="S77" s="241">
        <f>S74-S73</f>
        <v>-5.8282828282828234</v>
      </c>
      <c r="T77" s="240">
        <f>T74-T73</f>
        <v>12</v>
      </c>
      <c r="U77" s="240">
        <f t="shared" ref="U77:V77" si="10">U74-U73</f>
        <v>-12</v>
      </c>
      <c r="V77" s="240">
        <f t="shared" si="10"/>
        <v>-7.5</v>
      </c>
      <c r="W77" s="241">
        <f>W74-W73</f>
        <v>-2.5</v>
      </c>
      <c r="X77" s="288"/>
      <c r="Y77" s="288"/>
      <c r="Z77" s="244"/>
      <c r="AA77" s="288"/>
      <c r="AB77" s="288"/>
      <c r="AC77" s="244"/>
      <c r="AD77" s="361">
        <f>AD74-AD73</f>
        <v>-4.071102046102034</v>
      </c>
      <c r="AE77" s="135"/>
      <c r="AF77" s="152"/>
      <c r="AG77" s="152"/>
      <c r="AH77" s="152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</row>
    <row r="78" spans="1:54" ht="117" x14ac:dyDescent="0.2">
      <c r="A78" s="23" t="s">
        <v>45</v>
      </c>
      <c r="B78" s="58" t="s">
        <v>218</v>
      </c>
      <c r="C78" s="63" t="s">
        <v>218</v>
      </c>
      <c r="D78" s="63" t="s">
        <v>221</v>
      </c>
      <c r="E78" s="63" t="s">
        <v>221</v>
      </c>
      <c r="F78" s="61" t="s">
        <v>221</v>
      </c>
      <c r="G78" s="62"/>
      <c r="H78" s="61" t="s">
        <v>221</v>
      </c>
      <c r="I78" s="61" t="s">
        <v>221</v>
      </c>
      <c r="J78" s="61" t="s">
        <v>221</v>
      </c>
      <c r="K78" s="63" t="s">
        <v>221</v>
      </c>
      <c r="L78" s="61" t="s">
        <v>218</v>
      </c>
      <c r="M78" s="62"/>
      <c r="N78" s="61" t="s">
        <v>221</v>
      </c>
      <c r="O78" s="63" t="s">
        <v>221</v>
      </c>
      <c r="P78" s="63" t="s">
        <v>221</v>
      </c>
      <c r="Q78" s="63" t="s">
        <v>220</v>
      </c>
      <c r="R78" s="63" t="s">
        <v>220</v>
      </c>
      <c r="S78" s="154"/>
      <c r="T78" s="61" t="s">
        <v>220</v>
      </c>
      <c r="U78" s="58" t="s">
        <v>220</v>
      </c>
      <c r="V78" s="111" t="s">
        <v>220</v>
      </c>
      <c r="W78" s="60"/>
      <c r="X78" s="285" t="s">
        <v>221</v>
      </c>
      <c r="Y78" s="285" t="s">
        <v>220</v>
      </c>
      <c r="Z78" s="178"/>
      <c r="AA78" s="285" t="s">
        <v>252</v>
      </c>
      <c r="AB78" s="285" t="s">
        <v>218</v>
      </c>
      <c r="AC78" s="178"/>
      <c r="AD78" s="188"/>
      <c r="AF78" s="153"/>
      <c r="AG78" s="153"/>
      <c r="AH78" s="153"/>
    </row>
    <row r="81" spans="1:54" x14ac:dyDescent="0.15">
      <c r="A81" s="164"/>
      <c r="B81" s="469" t="s">
        <v>0</v>
      </c>
      <c r="C81" s="470"/>
      <c r="D81" s="470"/>
      <c r="E81" s="470"/>
      <c r="F81" s="471"/>
      <c r="G81" s="469" t="s">
        <v>1</v>
      </c>
      <c r="H81" s="470"/>
      <c r="I81" s="470"/>
      <c r="J81" s="470"/>
      <c r="K81" s="470"/>
      <c r="L81" s="471"/>
      <c r="M81" s="469" t="s">
        <v>2</v>
      </c>
      <c r="N81" s="470"/>
      <c r="O81" s="470"/>
      <c r="P81" s="470"/>
      <c r="Q81" s="470"/>
      <c r="R81" s="471"/>
      <c r="S81" s="469" t="s">
        <v>3</v>
      </c>
      <c r="T81" s="470"/>
      <c r="U81" s="470"/>
      <c r="V81" s="470"/>
      <c r="W81" s="470"/>
      <c r="X81" s="471"/>
      <c r="Y81" s="469" t="s">
        <v>4</v>
      </c>
      <c r="Z81" s="470"/>
      <c r="AA81" s="470"/>
      <c r="AB81" s="471"/>
      <c r="AC81" s="469" t="s">
        <v>5</v>
      </c>
      <c r="AD81" s="470"/>
      <c r="AE81" s="471"/>
      <c r="AF81" s="469" t="s">
        <v>6</v>
      </c>
      <c r="AG81" s="470"/>
      <c r="AH81" s="471"/>
      <c r="AI81" s="472" t="s">
        <v>246</v>
      </c>
    </row>
    <row r="82" spans="1:54" ht="14.25" x14ac:dyDescent="0.2">
      <c r="A82" s="468" t="s">
        <v>37</v>
      </c>
      <c r="B82" s="4" t="s">
        <v>9</v>
      </c>
      <c r="C82" s="4" t="s">
        <v>10</v>
      </c>
      <c r="D82" s="4" t="s">
        <v>11</v>
      </c>
      <c r="E82" s="4" t="s">
        <v>12</v>
      </c>
      <c r="F82" s="15" t="s">
        <v>14</v>
      </c>
      <c r="G82" s="4" t="s">
        <v>9</v>
      </c>
      <c r="H82" s="4" t="s">
        <v>10</v>
      </c>
      <c r="I82" s="4" t="s">
        <v>11</v>
      </c>
      <c r="J82" s="4" t="s">
        <v>12</v>
      </c>
      <c r="K82" s="4" t="s">
        <v>13</v>
      </c>
      <c r="L82" s="16" t="s">
        <v>14</v>
      </c>
      <c r="M82" s="7" t="s">
        <v>9</v>
      </c>
      <c r="N82" s="4" t="s">
        <v>10</v>
      </c>
      <c r="O82" s="4" t="s">
        <v>11</v>
      </c>
      <c r="P82" s="4" t="s">
        <v>12</v>
      </c>
      <c r="Q82" s="4" t="s">
        <v>13</v>
      </c>
      <c r="R82" s="16" t="s">
        <v>14</v>
      </c>
      <c r="S82" s="4" t="s">
        <v>9</v>
      </c>
      <c r="T82" s="4" t="s">
        <v>10</v>
      </c>
      <c r="U82" s="4" t="s">
        <v>11</v>
      </c>
      <c r="V82" s="4" t="s">
        <v>12</v>
      </c>
      <c r="W82" s="4" t="s">
        <v>13</v>
      </c>
      <c r="X82" s="16" t="s">
        <v>14</v>
      </c>
      <c r="Y82" s="4" t="s">
        <v>9</v>
      </c>
      <c r="Z82" s="4" t="s">
        <v>10</v>
      </c>
      <c r="AA82" s="4" t="s">
        <v>11</v>
      </c>
      <c r="AB82" s="18" t="s">
        <v>14</v>
      </c>
      <c r="AC82" s="284" t="s">
        <v>9</v>
      </c>
      <c r="AD82" s="284" t="s">
        <v>10</v>
      </c>
      <c r="AE82" s="17" t="s">
        <v>14</v>
      </c>
      <c r="AF82" s="284" t="s">
        <v>9</v>
      </c>
      <c r="AG82" s="284" t="s">
        <v>10</v>
      </c>
      <c r="AH82" s="17" t="s">
        <v>14</v>
      </c>
      <c r="AI82" s="473"/>
    </row>
    <row r="83" spans="1:54" ht="18" x14ac:dyDescent="0.25">
      <c r="A83" s="468"/>
      <c r="B83" s="474" t="s">
        <v>187</v>
      </c>
      <c r="C83" s="475"/>
      <c r="D83" s="475"/>
      <c r="E83" s="475"/>
      <c r="F83" s="475"/>
      <c r="G83" s="475"/>
      <c r="H83" s="475"/>
      <c r="I83" s="475"/>
      <c r="J83" s="475"/>
      <c r="K83" s="475"/>
      <c r="L83" s="475"/>
      <c r="M83" s="475"/>
      <c r="N83" s="475"/>
      <c r="O83" s="475"/>
      <c r="P83" s="475"/>
      <c r="Q83" s="475"/>
      <c r="R83" s="475"/>
      <c r="S83" s="475"/>
      <c r="T83" s="475"/>
      <c r="U83" s="475"/>
      <c r="V83" s="475"/>
      <c r="W83" s="475"/>
      <c r="X83" s="475"/>
      <c r="Y83" s="475"/>
      <c r="Z83" s="475"/>
      <c r="AA83" s="475"/>
      <c r="AB83" s="475"/>
      <c r="AC83" s="475"/>
      <c r="AD83" s="475"/>
      <c r="AE83" s="475"/>
      <c r="AF83" s="475"/>
      <c r="AG83" s="475"/>
      <c r="AH83" s="475"/>
      <c r="AI83" s="476"/>
    </row>
    <row r="84" spans="1:54" ht="14.25" x14ac:dyDescent="0.2">
      <c r="A84" s="157"/>
      <c r="B84" s="126">
        <v>79</v>
      </c>
      <c r="C84" s="126">
        <v>85</v>
      </c>
      <c r="D84" s="126">
        <v>79</v>
      </c>
      <c r="E84" s="126">
        <v>77</v>
      </c>
      <c r="F84" s="245">
        <f>AVERAGE(B84:E84)</f>
        <v>80</v>
      </c>
      <c r="G84" s="246">
        <v>76</v>
      </c>
      <c r="H84" s="246">
        <v>92</v>
      </c>
      <c r="I84" s="246">
        <v>84</v>
      </c>
      <c r="J84" s="246">
        <v>95</v>
      </c>
      <c r="K84" s="246">
        <v>80</v>
      </c>
      <c r="L84" s="125">
        <f>AVERAGE(G84:K84)</f>
        <v>85.4</v>
      </c>
      <c r="M84" s="246">
        <v>84</v>
      </c>
      <c r="N84" s="246">
        <v>72</v>
      </c>
      <c r="O84" s="246">
        <v>30</v>
      </c>
      <c r="P84" s="246">
        <v>70</v>
      </c>
      <c r="Q84" s="246">
        <v>64</v>
      </c>
      <c r="R84" s="125">
        <f>AVERAGE(M84:Q84)</f>
        <v>64</v>
      </c>
      <c r="S84" s="246">
        <v>80</v>
      </c>
      <c r="T84" s="246">
        <v>88</v>
      </c>
      <c r="U84" s="246">
        <v>88</v>
      </c>
      <c r="V84" s="246">
        <v>63</v>
      </c>
      <c r="W84" s="246">
        <v>52</v>
      </c>
      <c r="X84" s="125">
        <f>AVERAGE(S84:W84)</f>
        <v>74.2</v>
      </c>
      <c r="Y84" s="246">
        <v>72</v>
      </c>
      <c r="Z84" s="246">
        <v>76</v>
      </c>
      <c r="AA84" s="246">
        <v>61</v>
      </c>
      <c r="AB84" s="248">
        <f>AVERAGE(Y84:AA84)</f>
        <v>69.666666666666671</v>
      </c>
      <c r="AC84" s="286">
        <v>57</v>
      </c>
      <c r="AD84" s="286">
        <v>64</v>
      </c>
      <c r="AE84" s="248">
        <f>AVERAGE(AC84:AD84)</f>
        <v>60.5</v>
      </c>
      <c r="AF84" s="286">
        <v>100</v>
      </c>
      <c r="AG84" s="286">
        <v>96</v>
      </c>
      <c r="AH84" s="248">
        <f>AVERAGE(AF84:AG84)</f>
        <v>98</v>
      </c>
      <c r="AI84" s="190">
        <f>AVERAGE(F84,L84,R84,X84,AB84)</f>
        <v>74.653333333333336</v>
      </c>
    </row>
    <row r="85" spans="1:54" ht="14.25" x14ac:dyDescent="0.2">
      <c r="A85" s="19" t="s">
        <v>39</v>
      </c>
      <c r="B85" s="246">
        <v>80</v>
      </c>
      <c r="C85" s="246">
        <v>82</v>
      </c>
      <c r="D85" s="246">
        <v>68</v>
      </c>
      <c r="E85" s="246">
        <v>81.8</v>
      </c>
      <c r="F85" s="125">
        <v>77.95</v>
      </c>
      <c r="G85" s="246">
        <v>61</v>
      </c>
      <c r="H85" s="246">
        <v>66.599999999999994</v>
      </c>
      <c r="I85" s="246">
        <v>76.900000000000006</v>
      </c>
      <c r="J85" s="246">
        <v>57.6</v>
      </c>
      <c r="K85" s="246">
        <v>57.6</v>
      </c>
      <c r="L85" s="125">
        <v>63.940000000000012</v>
      </c>
      <c r="M85" s="246">
        <v>75</v>
      </c>
      <c r="N85" s="246">
        <v>72</v>
      </c>
      <c r="O85" s="246">
        <v>68</v>
      </c>
      <c r="P85" s="246">
        <v>57</v>
      </c>
      <c r="Q85" s="246">
        <v>80</v>
      </c>
      <c r="R85" s="125">
        <v>70.400000000000006</v>
      </c>
      <c r="S85" s="246">
        <v>61</v>
      </c>
      <c r="T85" s="246">
        <v>80</v>
      </c>
      <c r="U85" s="246">
        <v>72</v>
      </c>
      <c r="V85" s="246">
        <v>44.4</v>
      </c>
      <c r="W85" s="246">
        <v>54.5</v>
      </c>
      <c r="X85" s="125">
        <v>62.379999999999995</v>
      </c>
      <c r="Y85" s="246">
        <v>52</v>
      </c>
      <c r="Z85" s="246">
        <v>64</v>
      </c>
      <c r="AA85" s="246">
        <v>58.3</v>
      </c>
      <c r="AB85" s="248">
        <v>58.1</v>
      </c>
      <c r="AC85" s="286"/>
      <c r="AD85" s="286"/>
      <c r="AE85" s="248"/>
      <c r="AF85" s="286"/>
      <c r="AG85" s="286"/>
      <c r="AH85" s="248"/>
      <c r="AI85" s="190">
        <f>AVERAGE(F85,L85,R85,X85,AB85)</f>
        <v>66.554000000000002</v>
      </c>
    </row>
    <row r="86" spans="1:54" ht="14.25" x14ac:dyDescent="0.2">
      <c r="A86" s="20" t="s">
        <v>40</v>
      </c>
      <c r="B86" s="249">
        <v>90</v>
      </c>
      <c r="C86" s="249">
        <v>78</v>
      </c>
      <c r="D86" s="249">
        <v>90</v>
      </c>
      <c r="E86" s="249">
        <v>77</v>
      </c>
      <c r="F86" s="250">
        <v>83.75</v>
      </c>
      <c r="G86" s="249">
        <v>73</v>
      </c>
      <c r="H86" s="249">
        <v>51</v>
      </c>
      <c r="I86" s="249">
        <v>80</v>
      </c>
      <c r="J86" s="249">
        <v>65</v>
      </c>
      <c r="K86" s="249">
        <v>74</v>
      </c>
      <c r="L86" s="250">
        <v>68.599999999999994</v>
      </c>
      <c r="M86" s="249">
        <v>72</v>
      </c>
      <c r="N86" s="249">
        <v>76</v>
      </c>
      <c r="O86" s="249">
        <v>68</v>
      </c>
      <c r="P86" s="249">
        <v>46</v>
      </c>
      <c r="Q86" s="249">
        <v>72</v>
      </c>
      <c r="R86" s="250">
        <v>66.8</v>
      </c>
      <c r="S86" s="249">
        <v>68</v>
      </c>
      <c r="T86" s="249">
        <v>88</v>
      </c>
      <c r="U86" s="249">
        <v>72</v>
      </c>
      <c r="V86" s="249">
        <v>50</v>
      </c>
      <c r="W86" s="249">
        <v>34</v>
      </c>
      <c r="X86" s="250">
        <v>62.4</v>
      </c>
      <c r="Y86" s="249">
        <v>68</v>
      </c>
      <c r="Z86" s="249">
        <v>68</v>
      </c>
      <c r="AA86" s="249">
        <v>70</v>
      </c>
      <c r="AB86" s="251">
        <v>68.666666666666671</v>
      </c>
      <c r="AC86" s="287">
        <v>100</v>
      </c>
      <c r="AD86" s="287">
        <v>90</v>
      </c>
      <c r="AE86" s="251">
        <v>95</v>
      </c>
      <c r="AF86" s="287">
        <v>100</v>
      </c>
      <c r="AG86" s="287">
        <v>75</v>
      </c>
      <c r="AH86" s="251">
        <v>87.5</v>
      </c>
      <c r="AI86" s="190">
        <f>AVERAGE(F86,L86,R86,X86,AB86,AE86,AH86)</f>
        <v>76.102380952380955</v>
      </c>
    </row>
    <row r="87" spans="1:54" ht="14.25" x14ac:dyDescent="0.2">
      <c r="A87" s="20" t="s">
        <v>41</v>
      </c>
      <c r="B87" s="249">
        <f>Назарова!$P$12</f>
        <v>84</v>
      </c>
      <c r="C87" s="249">
        <f>Аккузина!$P$8</f>
        <v>69.565217391304344</v>
      </c>
      <c r="D87" s="249">
        <f>Назарова!$P$13</f>
        <v>80</v>
      </c>
      <c r="E87" s="249">
        <f>Аккузина!$P$9</f>
        <v>72.727272727272734</v>
      </c>
      <c r="F87" s="250">
        <f>AVERAGE(B87:E87)</f>
        <v>76.573122529644266</v>
      </c>
      <c r="G87" s="249">
        <f>Аккузина!$P$10</f>
        <v>50</v>
      </c>
      <c r="H87" s="249">
        <f>Аккузина!$P$11</f>
        <v>69.230769230769226</v>
      </c>
      <c r="I87" s="249">
        <f>Аккузина!$P$12</f>
        <v>48.148148148148145</v>
      </c>
      <c r="J87" s="249">
        <f>Аккузина!$P$13</f>
        <v>65.384615384615387</v>
      </c>
      <c r="K87" s="249">
        <f>Аккузина!$P$14</f>
        <v>53.846153846153847</v>
      </c>
      <c r="L87" s="250">
        <f>AVERAGE(G87:K87)</f>
        <v>57.32193732193732</v>
      </c>
      <c r="M87" s="249">
        <f>'3 четверть 2016-2017  (2)'!M36</f>
        <v>70.833333333333343</v>
      </c>
      <c r="N87" s="249">
        <f>'3 четверть 2016-2017  (2)'!N36</f>
        <v>72</v>
      </c>
      <c r="O87" s="249">
        <f>'3 четверть 2016-2017  (2)'!O36</f>
        <v>52</v>
      </c>
      <c r="P87" s="249">
        <f>'3 четверть 2016-2017  (2)'!P36</f>
        <v>44.444444444444443</v>
      </c>
      <c r="Q87" s="249">
        <f>'3 четверть 2016-2017  (2)'!Q36</f>
        <v>72</v>
      </c>
      <c r="R87" s="250">
        <f>AVERAGE(M87:Q87)</f>
        <v>62.255555555555553</v>
      </c>
      <c r="S87" s="249">
        <f>'3 четверть 2016-2017  (2)'!$S$36</f>
        <v>68.181818181818173</v>
      </c>
      <c r="T87" s="249">
        <f>Аккузина!$P$16</f>
        <v>84</v>
      </c>
      <c r="U87" s="249">
        <f>Аккузина!$P$17</f>
        <v>80</v>
      </c>
      <c r="V87" s="249">
        <f>Аккузина!$P$18</f>
        <v>38.888888888888893</v>
      </c>
      <c r="W87" s="249">
        <f>Аккузина!$P$19</f>
        <v>52.380952380952387</v>
      </c>
      <c r="X87" s="250">
        <f>AVERAGE(S87:W87)</f>
        <v>64.690331890331905</v>
      </c>
      <c r="Y87" s="249">
        <f>'3 четверть 2016-2017  (2)'!Y36</f>
        <v>72</v>
      </c>
      <c r="Z87" s="249">
        <f>'3 четверть 2016-2017  (2)'!Z36</f>
        <v>72</v>
      </c>
      <c r="AA87" s="249">
        <f>'3 четверть 2016-2017  (2)'!AA36</f>
        <v>62.5</v>
      </c>
      <c r="AB87" s="251">
        <f>AVERAGE(Y87:AA87)</f>
        <v>68.833333333333329</v>
      </c>
      <c r="AC87" s="287" t="e">
        <f>Назарова!$P$14</f>
        <v>#DIV/0!</v>
      </c>
      <c r="AD87" s="287" t="e">
        <f>Аккузина!$P$23</f>
        <v>#DIV/0!</v>
      </c>
      <c r="AE87" s="251"/>
      <c r="AF87" s="287" t="e">
        <f>Назарова!$P$15</f>
        <v>#DIV/0!</v>
      </c>
      <c r="AG87" s="287" t="e">
        <f>Назарова!$P$16</f>
        <v>#DIV/0!</v>
      </c>
      <c r="AH87" s="251"/>
      <c r="AI87" s="190">
        <f>AVERAGE(F87,L87,R87,X87,AB87)</f>
        <v>65.934856126160469</v>
      </c>
    </row>
    <row r="88" spans="1:54" ht="14.25" x14ac:dyDescent="0.2">
      <c r="A88" s="20" t="s">
        <v>42</v>
      </c>
      <c r="B88" s="249"/>
      <c r="C88" s="249"/>
      <c r="D88" s="249"/>
      <c r="E88" s="249"/>
      <c r="F88" s="250"/>
      <c r="G88" s="249"/>
      <c r="H88" s="249"/>
      <c r="I88" s="249"/>
      <c r="J88" s="249"/>
      <c r="K88" s="249"/>
      <c r="L88" s="250"/>
      <c r="M88" s="249"/>
      <c r="N88" s="249"/>
      <c r="O88" s="249"/>
      <c r="P88" s="249"/>
      <c r="Q88" s="249"/>
      <c r="R88" s="250"/>
      <c r="S88" s="249"/>
      <c r="T88" s="249"/>
      <c r="U88" s="249"/>
      <c r="V88" s="249"/>
      <c r="W88" s="249"/>
      <c r="X88" s="250"/>
      <c r="Y88" s="249"/>
      <c r="Z88" s="249"/>
      <c r="AA88" s="249"/>
      <c r="AB88" s="251"/>
      <c r="AC88" s="287"/>
      <c r="AD88" s="287"/>
      <c r="AE88" s="251"/>
      <c r="AF88" s="287"/>
      <c r="AG88" s="287"/>
      <c r="AH88" s="251"/>
      <c r="AI88" s="190"/>
    </row>
    <row r="89" spans="1:54" ht="14.25" x14ac:dyDescent="0.2">
      <c r="A89" s="20" t="s">
        <v>43</v>
      </c>
      <c r="B89" s="249"/>
      <c r="C89" s="249"/>
      <c r="D89" s="249"/>
      <c r="E89" s="249"/>
      <c r="F89" s="250"/>
      <c r="G89" s="249"/>
      <c r="H89" s="249"/>
      <c r="I89" s="249"/>
      <c r="J89" s="249"/>
      <c r="K89" s="249"/>
      <c r="L89" s="250"/>
      <c r="M89" s="249"/>
      <c r="N89" s="249"/>
      <c r="O89" s="249"/>
      <c r="P89" s="249"/>
      <c r="Q89" s="249"/>
      <c r="R89" s="250"/>
      <c r="S89" s="249"/>
      <c r="T89" s="249"/>
      <c r="U89" s="249"/>
      <c r="V89" s="249"/>
      <c r="W89" s="249"/>
      <c r="X89" s="250"/>
      <c r="Y89" s="249"/>
      <c r="Z89" s="249"/>
      <c r="AA89" s="249"/>
      <c r="AB89" s="251"/>
      <c r="AC89" s="287"/>
      <c r="AD89" s="287"/>
      <c r="AE89" s="251"/>
      <c r="AF89" s="287"/>
      <c r="AG89" s="287"/>
      <c r="AH89" s="251"/>
      <c r="AI89" s="190"/>
    </row>
    <row r="90" spans="1:54" ht="14.25" x14ac:dyDescent="0.2">
      <c r="A90" s="129" t="s">
        <v>44</v>
      </c>
      <c r="B90" s="240">
        <f>B87-B86</f>
        <v>-6</v>
      </c>
      <c r="C90" s="240">
        <f t="shared" ref="C90:AB90" si="11">C87-C86</f>
        <v>-8.4347826086956559</v>
      </c>
      <c r="D90" s="240">
        <f t="shared" si="11"/>
        <v>-10</v>
      </c>
      <c r="E90" s="240">
        <f t="shared" si="11"/>
        <v>-4.2727272727272663</v>
      </c>
      <c r="F90" s="241">
        <f t="shared" si="11"/>
        <v>-7.1768774703557341</v>
      </c>
      <c r="G90" s="242">
        <f t="shared" si="11"/>
        <v>-23</v>
      </c>
      <c r="H90" s="240">
        <f t="shared" si="11"/>
        <v>18.230769230769226</v>
      </c>
      <c r="I90" s="242">
        <f t="shared" si="11"/>
        <v>-31.851851851851855</v>
      </c>
      <c r="J90" s="240">
        <f t="shared" si="11"/>
        <v>0.3846153846153868</v>
      </c>
      <c r="K90" s="242">
        <f t="shared" si="11"/>
        <v>-20.153846153846153</v>
      </c>
      <c r="L90" s="241">
        <f t="shared" si="11"/>
        <v>-11.278062678062675</v>
      </c>
      <c r="M90" s="240">
        <f t="shared" si="11"/>
        <v>-1.1666666666666572</v>
      </c>
      <c r="N90" s="240">
        <f t="shared" si="11"/>
        <v>-4</v>
      </c>
      <c r="O90" s="240">
        <f t="shared" si="11"/>
        <v>-16</v>
      </c>
      <c r="P90" s="240">
        <f t="shared" si="11"/>
        <v>-1.5555555555555571</v>
      </c>
      <c r="Q90" s="240">
        <f t="shared" si="11"/>
        <v>0</v>
      </c>
      <c r="R90" s="241">
        <f t="shared" si="11"/>
        <v>-4.5444444444444443</v>
      </c>
      <c r="S90" s="240">
        <f t="shared" si="11"/>
        <v>0.18181818181817277</v>
      </c>
      <c r="T90" s="240">
        <f t="shared" si="11"/>
        <v>-4</v>
      </c>
      <c r="U90" s="240">
        <f t="shared" si="11"/>
        <v>8</v>
      </c>
      <c r="V90" s="240">
        <f t="shared" si="11"/>
        <v>-11.111111111111107</v>
      </c>
      <c r="W90" s="240">
        <f t="shared" si="11"/>
        <v>18.380952380952387</v>
      </c>
      <c r="X90" s="241">
        <f t="shared" si="11"/>
        <v>2.2903318903319061</v>
      </c>
      <c r="Y90" s="240">
        <f t="shared" si="11"/>
        <v>4</v>
      </c>
      <c r="Z90" s="240">
        <f t="shared" si="11"/>
        <v>4</v>
      </c>
      <c r="AA90" s="240">
        <f t="shared" si="11"/>
        <v>-7.5</v>
      </c>
      <c r="AB90" s="241">
        <f t="shared" si="11"/>
        <v>0.16666666666665719</v>
      </c>
      <c r="AC90" s="377">
        <f>AC86-AC84</f>
        <v>43</v>
      </c>
      <c r="AD90" s="377">
        <f t="shared" ref="AD90:AH90" si="12">AD86-AD84</f>
        <v>26</v>
      </c>
      <c r="AE90" s="244">
        <f t="shared" si="12"/>
        <v>34.5</v>
      </c>
      <c r="AF90" s="288">
        <f t="shared" si="12"/>
        <v>0</v>
      </c>
      <c r="AG90" s="288">
        <f t="shared" si="12"/>
        <v>-21</v>
      </c>
      <c r="AH90" s="244">
        <f t="shared" si="12"/>
        <v>-10.5</v>
      </c>
      <c r="AI90" s="361">
        <f>AI87-AI86</f>
        <v>-10.167524826220486</v>
      </c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</row>
    <row r="91" spans="1:54" ht="70.5" x14ac:dyDescent="0.2">
      <c r="A91" s="23" t="s">
        <v>45</v>
      </c>
      <c r="B91" s="23" t="s">
        <v>222</v>
      </c>
      <c r="C91" s="23" t="s">
        <v>223</v>
      </c>
      <c r="D91" s="119" t="s">
        <v>222</v>
      </c>
      <c r="E91" s="23" t="s">
        <v>224</v>
      </c>
      <c r="F91" s="59"/>
      <c r="G91" s="113" t="s">
        <v>223</v>
      </c>
      <c r="H91" s="63" t="s">
        <v>223</v>
      </c>
      <c r="I91" s="110" t="s">
        <v>223</v>
      </c>
      <c r="J91" s="63" t="s">
        <v>223</v>
      </c>
      <c r="K91" s="110" t="s">
        <v>223</v>
      </c>
      <c r="L91" s="62"/>
      <c r="M91" s="61" t="s">
        <v>222</v>
      </c>
      <c r="N91" s="61" t="s">
        <v>222</v>
      </c>
      <c r="O91" s="61" t="s">
        <v>222</v>
      </c>
      <c r="P91" s="63" t="s">
        <v>222</v>
      </c>
      <c r="Q91" s="61" t="s">
        <v>222</v>
      </c>
      <c r="R91" s="62"/>
      <c r="S91" s="63" t="s">
        <v>223</v>
      </c>
      <c r="T91" s="63" t="s">
        <v>223</v>
      </c>
      <c r="U91" s="63" t="s">
        <v>223</v>
      </c>
      <c r="V91" s="63" t="s">
        <v>223</v>
      </c>
      <c r="W91" s="63" t="s">
        <v>223</v>
      </c>
      <c r="X91" s="62"/>
      <c r="Y91" s="63" t="s">
        <v>223</v>
      </c>
      <c r="Z91" s="111" t="s">
        <v>223</v>
      </c>
      <c r="AA91" s="58" t="s">
        <v>223</v>
      </c>
      <c r="AB91" s="178"/>
      <c r="AC91" s="376" t="s">
        <v>222</v>
      </c>
      <c r="AD91" s="376" t="s">
        <v>223</v>
      </c>
      <c r="AE91" s="178"/>
      <c r="AF91" s="285" t="s">
        <v>222</v>
      </c>
      <c r="AG91" s="285" t="s">
        <v>222</v>
      </c>
      <c r="AH91" s="178"/>
      <c r="AI91" s="190"/>
    </row>
    <row r="94" spans="1:54" x14ac:dyDescent="0.15">
      <c r="A94" s="164"/>
      <c r="B94" s="469" t="s">
        <v>0</v>
      </c>
      <c r="C94" s="470"/>
      <c r="D94" s="470"/>
      <c r="E94" s="470"/>
      <c r="F94" s="471"/>
      <c r="G94" s="469" t="s">
        <v>1</v>
      </c>
      <c r="H94" s="470"/>
      <c r="I94" s="470"/>
      <c r="J94" s="470"/>
      <c r="K94" s="470"/>
      <c r="L94" s="471"/>
      <c r="M94" s="469" t="s">
        <v>2</v>
      </c>
      <c r="N94" s="470"/>
      <c r="O94" s="470"/>
      <c r="P94" s="470"/>
      <c r="Q94" s="470"/>
      <c r="R94" s="471"/>
      <c r="S94" s="469" t="s">
        <v>3</v>
      </c>
      <c r="T94" s="470"/>
      <c r="U94" s="470"/>
      <c r="V94" s="470"/>
      <c r="W94" s="470"/>
      <c r="X94" s="471"/>
      <c r="Y94" s="469" t="s">
        <v>4</v>
      </c>
      <c r="Z94" s="470"/>
      <c r="AA94" s="470"/>
      <c r="AB94" s="471"/>
      <c r="AC94" s="469" t="s">
        <v>5</v>
      </c>
      <c r="AD94" s="470"/>
      <c r="AE94" s="471"/>
      <c r="AF94" s="469" t="s">
        <v>6</v>
      </c>
      <c r="AG94" s="470"/>
      <c r="AH94" s="471"/>
      <c r="AI94" s="483" t="s">
        <v>246</v>
      </c>
    </row>
    <row r="95" spans="1:54" ht="14.25" x14ac:dyDescent="0.2">
      <c r="A95" s="468" t="s">
        <v>37</v>
      </c>
      <c r="B95" s="4" t="s">
        <v>9</v>
      </c>
      <c r="C95" s="4" t="s">
        <v>10</v>
      </c>
      <c r="D95" s="4" t="s">
        <v>11</v>
      </c>
      <c r="E95" s="4" t="s">
        <v>12</v>
      </c>
      <c r="F95" s="15" t="s">
        <v>14</v>
      </c>
      <c r="G95" s="4" t="s">
        <v>9</v>
      </c>
      <c r="H95" s="4" t="s">
        <v>10</v>
      </c>
      <c r="I95" s="4" t="s">
        <v>11</v>
      </c>
      <c r="J95" s="4" t="s">
        <v>12</v>
      </c>
      <c r="K95" s="4" t="s">
        <v>13</v>
      </c>
      <c r="L95" s="16" t="s">
        <v>14</v>
      </c>
      <c r="M95" s="7" t="s">
        <v>9</v>
      </c>
      <c r="N95" s="4" t="s">
        <v>10</v>
      </c>
      <c r="O95" s="4" t="s">
        <v>11</v>
      </c>
      <c r="P95" s="4" t="s">
        <v>12</v>
      </c>
      <c r="Q95" s="4" t="s">
        <v>13</v>
      </c>
      <c r="R95" s="16" t="s">
        <v>14</v>
      </c>
      <c r="S95" s="4" t="s">
        <v>9</v>
      </c>
      <c r="T95" s="4" t="s">
        <v>10</v>
      </c>
      <c r="U95" s="4" t="s">
        <v>11</v>
      </c>
      <c r="V95" s="4" t="s">
        <v>12</v>
      </c>
      <c r="W95" s="4" t="s">
        <v>13</v>
      </c>
      <c r="X95" s="16" t="s">
        <v>14</v>
      </c>
      <c r="Y95" s="4" t="s">
        <v>9</v>
      </c>
      <c r="Z95" s="4" t="s">
        <v>10</v>
      </c>
      <c r="AA95" s="4" t="s">
        <v>11</v>
      </c>
      <c r="AB95" s="18" t="s">
        <v>14</v>
      </c>
      <c r="AC95" s="284" t="s">
        <v>9</v>
      </c>
      <c r="AD95" s="284" t="s">
        <v>10</v>
      </c>
      <c r="AE95" s="17" t="s">
        <v>14</v>
      </c>
      <c r="AF95" s="284" t="s">
        <v>9</v>
      </c>
      <c r="AG95" s="284" t="s">
        <v>10</v>
      </c>
      <c r="AH95" s="17" t="s">
        <v>14</v>
      </c>
      <c r="AI95" s="484"/>
    </row>
    <row r="96" spans="1:54" ht="18" x14ac:dyDescent="0.25">
      <c r="A96" s="468"/>
      <c r="B96" s="474" t="s">
        <v>188</v>
      </c>
      <c r="C96" s="475"/>
      <c r="D96" s="475"/>
      <c r="E96" s="475"/>
      <c r="F96" s="475"/>
      <c r="G96" s="475"/>
      <c r="H96" s="475"/>
      <c r="I96" s="475"/>
      <c r="J96" s="475"/>
      <c r="K96" s="475"/>
      <c r="L96" s="475"/>
      <c r="M96" s="475"/>
      <c r="N96" s="475"/>
      <c r="O96" s="475"/>
      <c r="P96" s="475"/>
      <c r="Q96" s="475"/>
      <c r="R96" s="475"/>
      <c r="S96" s="475"/>
      <c r="T96" s="475"/>
      <c r="U96" s="475"/>
      <c r="V96" s="475"/>
      <c r="W96" s="475"/>
      <c r="X96" s="475"/>
      <c r="Y96" s="475"/>
      <c r="Z96" s="475"/>
      <c r="AA96" s="475"/>
      <c r="AB96" s="476"/>
      <c r="AC96" s="163"/>
      <c r="AD96" s="163"/>
      <c r="AE96" s="163"/>
      <c r="AF96" s="163"/>
      <c r="AG96" s="163"/>
      <c r="AH96" s="163"/>
      <c r="AI96" s="204"/>
    </row>
    <row r="97" spans="1:54" ht="14.25" x14ac:dyDescent="0.2">
      <c r="A97" s="157"/>
      <c r="B97" s="126">
        <v>79</v>
      </c>
      <c r="C97" s="126">
        <v>85</v>
      </c>
      <c r="D97" s="126">
        <v>79</v>
      </c>
      <c r="E97" s="126">
        <v>77</v>
      </c>
      <c r="F97" s="245">
        <f>AVERAGE(B97:E97)</f>
        <v>80</v>
      </c>
      <c r="G97" s="246">
        <v>72</v>
      </c>
      <c r="H97" s="246">
        <v>69</v>
      </c>
      <c r="I97" s="246">
        <v>83</v>
      </c>
      <c r="J97" s="246">
        <v>88</v>
      </c>
      <c r="K97" s="246">
        <v>77</v>
      </c>
      <c r="L97" s="125">
        <f>AVERAGE(G97:K97)</f>
        <v>77.8</v>
      </c>
      <c r="M97" s="246">
        <v>76</v>
      </c>
      <c r="N97" s="246">
        <v>76</v>
      </c>
      <c r="O97" s="246">
        <v>77</v>
      </c>
      <c r="P97" s="246">
        <v>65</v>
      </c>
      <c r="Q97" s="246">
        <v>72</v>
      </c>
      <c r="R97" s="125">
        <f>AVERAGE(M97:Q97)</f>
        <v>73.2</v>
      </c>
      <c r="S97" s="246">
        <v>76</v>
      </c>
      <c r="T97" s="246">
        <v>76</v>
      </c>
      <c r="U97" s="246">
        <v>83</v>
      </c>
      <c r="V97" s="246">
        <v>53</v>
      </c>
      <c r="W97" s="246">
        <v>69</v>
      </c>
      <c r="X97" s="125">
        <f>AVERAGE(S97:W97)</f>
        <v>71.400000000000006</v>
      </c>
      <c r="Y97" s="246">
        <v>52</v>
      </c>
      <c r="Z97" s="246">
        <v>72</v>
      </c>
      <c r="AA97" s="246">
        <v>67</v>
      </c>
      <c r="AB97" s="248">
        <f>AVERAGE(Y97:AA97)</f>
        <v>63.666666666666664</v>
      </c>
      <c r="AC97" s="286">
        <v>67.5</v>
      </c>
      <c r="AD97" s="286">
        <v>68</v>
      </c>
      <c r="AE97" s="248">
        <f>AVERAGE(AC97:AD97)</f>
        <v>67.75</v>
      </c>
      <c r="AF97" s="286">
        <v>85</v>
      </c>
      <c r="AG97" s="286">
        <v>77</v>
      </c>
      <c r="AH97" s="248">
        <f>AVERAGE(AF97:AG97)</f>
        <v>81</v>
      </c>
      <c r="AI97" s="204">
        <f>AVERAGE(F97,L97,R97,X97,AB97)</f>
        <v>73.213333333333338</v>
      </c>
    </row>
    <row r="98" spans="1:54" ht="14.25" x14ac:dyDescent="0.2">
      <c r="A98" s="19" t="s">
        <v>39</v>
      </c>
      <c r="B98" s="246">
        <v>80</v>
      </c>
      <c r="C98" s="246">
        <v>65</v>
      </c>
      <c r="D98" s="246">
        <v>80</v>
      </c>
      <c r="E98" s="246">
        <v>82</v>
      </c>
      <c r="F98" s="125">
        <v>76.75</v>
      </c>
      <c r="G98" s="246">
        <v>57</v>
      </c>
      <c r="H98" s="246">
        <v>52</v>
      </c>
      <c r="I98" s="246">
        <v>66</v>
      </c>
      <c r="J98" s="246">
        <v>80</v>
      </c>
      <c r="K98" s="246">
        <v>65</v>
      </c>
      <c r="L98" s="125">
        <v>64</v>
      </c>
      <c r="M98" s="246">
        <v>69</v>
      </c>
      <c r="N98" s="246">
        <v>72</v>
      </c>
      <c r="O98" s="246">
        <v>76</v>
      </c>
      <c r="P98" s="246">
        <v>21</v>
      </c>
      <c r="Q98" s="246">
        <v>76</v>
      </c>
      <c r="R98" s="125">
        <v>62.8</v>
      </c>
      <c r="S98" s="246">
        <v>66</v>
      </c>
      <c r="T98" s="246">
        <v>86</v>
      </c>
      <c r="U98" s="246">
        <v>75</v>
      </c>
      <c r="V98" s="246">
        <v>39</v>
      </c>
      <c r="W98" s="246">
        <v>59</v>
      </c>
      <c r="X98" s="125">
        <v>65</v>
      </c>
      <c r="Y98" s="246">
        <v>56</v>
      </c>
      <c r="Z98" s="246">
        <v>72</v>
      </c>
      <c r="AA98" s="246">
        <v>66</v>
      </c>
      <c r="AB98" s="248">
        <v>64.666666666666671</v>
      </c>
      <c r="AC98" s="286"/>
      <c r="AD98" s="286"/>
      <c r="AE98" s="248"/>
      <c r="AF98" s="286"/>
      <c r="AG98" s="286"/>
      <c r="AH98" s="248"/>
      <c r="AI98" s="204">
        <f>AVERAGE(F98,L98,R98,X98,AB98)</f>
        <v>66.643333333333345</v>
      </c>
    </row>
    <row r="99" spans="1:54" ht="14.25" x14ac:dyDescent="0.2">
      <c r="A99" s="20" t="s">
        <v>40</v>
      </c>
      <c r="B99" s="249">
        <f>'2 четверть 2016-2017 '!B40</f>
        <v>92</v>
      </c>
      <c r="C99" s="249">
        <f>'2 четверть 2016-2017 '!C40</f>
        <v>60.9</v>
      </c>
      <c r="D99" s="249">
        <f>'2 четверть 2016-2017 '!D40</f>
        <v>88</v>
      </c>
      <c r="E99" s="249">
        <f>'2 четверть 2016-2017 '!E40</f>
        <v>81.8</v>
      </c>
      <c r="F99" s="250">
        <f>'2 четверть 2016-2017 '!F40</f>
        <v>80.674999999999997</v>
      </c>
      <c r="G99" s="249">
        <f>'2 четверть 2016-2017 '!G40</f>
        <v>54</v>
      </c>
      <c r="H99" s="249">
        <f>'2 четверть 2016-2017 '!H40</f>
        <v>70</v>
      </c>
      <c r="I99" s="249">
        <f>'2 четверть 2016-2017 '!I40</f>
        <v>70</v>
      </c>
      <c r="J99" s="249">
        <f>'2 четверть 2016-2017 '!J40</f>
        <v>80</v>
      </c>
      <c r="K99" s="249">
        <f>'2 четверть 2016-2017 '!K40</f>
        <v>68</v>
      </c>
      <c r="L99" s="250">
        <f>'2 четверть 2016-2017 '!L40</f>
        <v>68.400000000000006</v>
      </c>
      <c r="M99" s="249">
        <f>'2 четверть 2016-2017 '!M40</f>
        <v>75</v>
      </c>
      <c r="N99" s="249">
        <f>'2 четверть 2016-2017 '!N40</f>
        <v>77</v>
      </c>
      <c r="O99" s="249">
        <f>'2 четверть 2016-2017 '!O40</f>
        <v>80</v>
      </c>
      <c r="P99" s="249">
        <f>'2 четверть 2016-2017 '!P40</f>
        <v>72</v>
      </c>
      <c r="Q99" s="249">
        <f>'2 четверть 2016-2017 '!Q40</f>
        <v>84</v>
      </c>
      <c r="R99" s="250">
        <f>'2 четверть 2016-2017 '!R40</f>
        <v>77.599999999999994</v>
      </c>
      <c r="S99" s="249">
        <f>'2 четверть 2016-2017 '!S40</f>
        <v>72</v>
      </c>
      <c r="T99" s="249">
        <f>'2 четверть 2016-2017 '!T40</f>
        <v>80</v>
      </c>
      <c r="U99" s="249">
        <f>'2 четверть 2016-2017 '!U40</f>
        <v>72</v>
      </c>
      <c r="V99" s="249">
        <f>'2 четверть 2016-2017 '!V40</f>
        <v>55.6</v>
      </c>
      <c r="W99" s="249">
        <f>'2 четверть 2016-2017 '!W40</f>
        <v>63.6</v>
      </c>
      <c r="X99" s="250">
        <f>'2 четверть 2016-2017 '!X40</f>
        <v>68.640000000000015</v>
      </c>
      <c r="Y99" s="249">
        <f>'2 четверть 2016-2017 '!Y40</f>
        <v>52</v>
      </c>
      <c r="Z99" s="249">
        <f>'2 четверть 2016-2017 '!Z40</f>
        <v>72</v>
      </c>
      <c r="AA99" s="249">
        <f>'2 четверть 2016-2017 '!AA40</f>
        <v>67</v>
      </c>
      <c r="AB99" s="251">
        <f>'2 четверть 2016-2017 '!AB40</f>
        <v>63.666666666666664</v>
      </c>
      <c r="AC99" s="287">
        <f>'2 четверть 2016-2017 '!AC40</f>
        <v>91.5</v>
      </c>
      <c r="AD99" s="287">
        <f>'2 четверть 2016-2017 '!AD40</f>
        <v>86.4</v>
      </c>
      <c r="AE99" s="251">
        <f>'2 четверть 2016-2017 '!AE40</f>
        <v>88.95</v>
      </c>
      <c r="AF99" s="287">
        <f>'2 четверть 2016-2017 '!AF40</f>
        <v>87.5</v>
      </c>
      <c r="AG99" s="287">
        <f>'2 четверть 2016-2017 '!AG40</f>
        <v>87</v>
      </c>
      <c r="AH99" s="251">
        <f>'2 четверть 2016-2017 '!AH40</f>
        <v>87.25</v>
      </c>
      <c r="AI99" s="204">
        <f>'2 четверть 2016-2017 '!AI40</f>
        <v>76.454523809523806</v>
      </c>
    </row>
    <row r="100" spans="1:54" ht="14.25" x14ac:dyDescent="0.2">
      <c r="A100" s="20" t="s">
        <v>41</v>
      </c>
      <c r="B100" s="249">
        <f>Лой!$P$7</f>
        <v>88</v>
      </c>
      <c r="C100" s="249">
        <f>Лой!$P$8</f>
        <v>60.869565217391312</v>
      </c>
      <c r="D100" s="249">
        <f>Лой!$P$9</f>
        <v>88</v>
      </c>
      <c r="E100" s="249">
        <f>Лой!$P$10</f>
        <v>68.181818181818173</v>
      </c>
      <c r="F100" s="250">
        <f>AVERAGE(B100:E100)</f>
        <v>76.262845849802375</v>
      </c>
      <c r="G100" s="249">
        <f>Безушенко!$P$14</f>
        <v>65.384615384615387</v>
      </c>
      <c r="H100" s="249">
        <f>Безушенко!$P$15</f>
        <v>76.923076923076934</v>
      </c>
      <c r="I100" s="249">
        <f>Безушенко!$P$16</f>
        <v>66.666666666666657</v>
      </c>
      <c r="J100" s="249">
        <f>Литвинова!$P$7</f>
        <v>92.307692307692307</v>
      </c>
      <c r="K100" s="249">
        <f>Безушенко!$P$17</f>
        <v>69.230769230769226</v>
      </c>
      <c r="L100" s="250">
        <f>AVERAGE(G100:K100)</f>
        <v>74.102564102564102</v>
      </c>
      <c r="M100" s="249">
        <f>Безушенко!$P$18</f>
        <v>83.333333333333343</v>
      </c>
      <c r="N100" s="249">
        <f>Безушенко!$P$19</f>
        <v>80</v>
      </c>
      <c r="O100" s="249">
        <f>Литвинова!$P$8</f>
        <v>76</v>
      </c>
      <c r="P100" s="249">
        <f>Литвинова!$P$9</f>
        <v>50</v>
      </c>
      <c r="Q100" s="249">
        <f>Литвинова!$P$10</f>
        <v>68</v>
      </c>
      <c r="R100" s="250">
        <f>AVERAGE(M100:Q100)</f>
        <v>71.466666666666669</v>
      </c>
      <c r="S100" s="249">
        <f>Литвинова!$P$11</f>
        <v>72.727272727272734</v>
      </c>
      <c r="T100" s="249">
        <f>Безушенко!$P$20</f>
        <v>84</v>
      </c>
      <c r="U100" s="249">
        <f>Безушенко!$P$21</f>
        <v>92</v>
      </c>
      <c r="V100" s="249">
        <f>Лой!$P$11</f>
        <v>38.888888888888893</v>
      </c>
      <c r="W100" s="249">
        <f>Лой!$P$12</f>
        <v>57.142857142857139</v>
      </c>
      <c r="X100" s="250">
        <f>AVERAGE(S100:W100)</f>
        <v>68.951803751803752</v>
      </c>
      <c r="Y100" s="249">
        <f>Литвинова!$P$12</f>
        <v>48</v>
      </c>
      <c r="Z100" s="249">
        <f>Литвинова!$P$13</f>
        <v>68</v>
      </c>
      <c r="AA100" s="249">
        <f>Литвинова!$P$14</f>
        <v>62.5</v>
      </c>
      <c r="AB100" s="251">
        <f>AVERAGE(Y100:AA100)</f>
        <v>59.5</v>
      </c>
      <c r="AC100" s="287" t="e">
        <f>Лой!$P$13</f>
        <v>#DIV/0!</v>
      </c>
      <c r="AD100" s="287" t="e">
        <f>Лой!$P$14</f>
        <v>#DIV/0!</v>
      </c>
      <c r="AE100" s="251"/>
      <c r="AF100" s="287">
        <f>'3 четверть 2016-2017  (2)'!$AF$42</f>
        <v>0</v>
      </c>
      <c r="AG100" s="287" t="e">
        <f>Литвинова!$P$15</f>
        <v>#DIV/0!</v>
      </c>
      <c r="AH100" s="251"/>
      <c r="AI100" s="204">
        <f>AVERAGE(F100,L100,R100,X100,AB100)</f>
        <v>70.056776074167374</v>
      </c>
    </row>
    <row r="101" spans="1:54" ht="14.25" x14ac:dyDescent="0.2">
      <c r="A101" s="20" t="s">
        <v>42</v>
      </c>
      <c r="B101" s="249"/>
      <c r="C101" s="249"/>
      <c r="D101" s="249"/>
      <c r="E101" s="249"/>
      <c r="F101" s="250"/>
      <c r="G101" s="249"/>
      <c r="H101" s="249"/>
      <c r="I101" s="249"/>
      <c r="J101" s="249"/>
      <c r="K101" s="249"/>
      <c r="L101" s="250"/>
      <c r="M101" s="249"/>
      <c r="N101" s="249"/>
      <c r="O101" s="249"/>
      <c r="P101" s="249"/>
      <c r="Q101" s="249"/>
      <c r="R101" s="250"/>
      <c r="S101" s="249"/>
      <c r="T101" s="249"/>
      <c r="U101" s="249"/>
      <c r="V101" s="249"/>
      <c r="W101" s="249"/>
      <c r="X101" s="250"/>
      <c r="Y101" s="249"/>
      <c r="Z101" s="249"/>
      <c r="AA101" s="249"/>
      <c r="AB101" s="251"/>
      <c r="AC101" s="287"/>
      <c r="AD101" s="287"/>
      <c r="AE101" s="251"/>
      <c r="AF101" s="287"/>
      <c r="AG101" s="287"/>
      <c r="AH101" s="251"/>
      <c r="AI101" s="204"/>
    </row>
    <row r="102" spans="1:54" ht="14.25" x14ac:dyDescent="0.2">
      <c r="A102" s="20" t="s">
        <v>43</v>
      </c>
      <c r="B102" s="249"/>
      <c r="C102" s="249"/>
      <c r="D102" s="249"/>
      <c r="E102" s="249"/>
      <c r="F102" s="250"/>
      <c r="G102" s="249"/>
      <c r="H102" s="249"/>
      <c r="I102" s="249"/>
      <c r="J102" s="249"/>
      <c r="K102" s="249"/>
      <c r="L102" s="250"/>
      <c r="M102" s="249"/>
      <c r="N102" s="249"/>
      <c r="O102" s="249"/>
      <c r="P102" s="249"/>
      <c r="Q102" s="249"/>
      <c r="R102" s="250"/>
      <c r="S102" s="249"/>
      <c r="T102" s="249"/>
      <c r="U102" s="249"/>
      <c r="V102" s="249"/>
      <c r="W102" s="249"/>
      <c r="X102" s="250"/>
      <c r="Y102" s="249"/>
      <c r="Z102" s="249"/>
      <c r="AA102" s="249"/>
      <c r="AB102" s="251"/>
      <c r="AC102" s="287"/>
      <c r="AD102" s="287"/>
      <c r="AE102" s="251"/>
      <c r="AF102" s="287"/>
      <c r="AG102" s="287"/>
      <c r="AH102" s="251"/>
      <c r="AI102" s="204"/>
    </row>
    <row r="103" spans="1:54" ht="14.25" x14ac:dyDescent="0.2">
      <c r="A103" s="129" t="s">
        <v>44</v>
      </c>
      <c r="B103" s="240">
        <f>B100-B99</f>
        <v>-4</v>
      </c>
      <c r="C103" s="240">
        <f t="shared" ref="C103:AH103" si="13">C100-C99</f>
        <v>-3.0434782608686817E-2</v>
      </c>
      <c r="D103" s="240">
        <f t="shared" si="13"/>
        <v>0</v>
      </c>
      <c r="E103" s="240">
        <f t="shared" si="13"/>
        <v>-13.618181818181824</v>
      </c>
      <c r="F103" s="241">
        <f t="shared" si="13"/>
        <v>-4.4121541501976225</v>
      </c>
      <c r="G103" s="240">
        <f t="shared" si="13"/>
        <v>11.384615384615387</v>
      </c>
      <c r="H103" s="240">
        <f t="shared" si="13"/>
        <v>6.923076923076934</v>
      </c>
      <c r="I103" s="240">
        <f t="shared" si="13"/>
        <v>-3.3333333333333428</v>
      </c>
      <c r="J103" s="240">
        <f t="shared" si="13"/>
        <v>12.307692307692307</v>
      </c>
      <c r="K103" s="240">
        <f t="shared" si="13"/>
        <v>1.2307692307692264</v>
      </c>
      <c r="L103" s="241">
        <f t="shared" si="13"/>
        <v>5.7025641025640965</v>
      </c>
      <c r="M103" s="240">
        <f t="shared" si="13"/>
        <v>8.3333333333333428</v>
      </c>
      <c r="N103" s="240">
        <f t="shared" si="13"/>
        <v>3</v>
      </c>
      <c r="O103" s="240">
        <f t="shared" si="13"/>
        <v>-4</v>
      </c>
      <c r="P103" s="240">
        <f t="shared" si="13"/>
        <v>-22</v>
      </c>
      <c r="Q103" s="240">
        <f t="shared" si="13"/>
        <v>-16</v>
      </c>
      <c r="R103" s="241">
        <f t="shared" si="13"/>
        <v>-6.1333333333333258</v>
      </c>
      <c r="S103" s="240">
        <f t="shared" si="13"/>
        <v>0.72727272727273373</v>
      </c>
      <c r="T103" s="240">
        <f t="shared" si="13"/>
        <v>4</v>
      </c>
      <c r="U103" s="240">
        <f t="shared" si="13"/>
        <v>20</v>
      </c>
      <c r="V103" s="240">
        <f t="shared" si="13"/>
        <v>-16.711111111111109</v>
      </c>
      <c r="W103" s="240">
        <f t="shared" si="13"/>
        <v>-6.4571428571428626</v>
      </c>
      <c r="X103" s="241">
        <f t="shared" si="13"/>
        <v>0.31180375180373687</v>
      </c>
      <c r="Y103" s="240">
        <f t="shared" si="13"/>
        <v>-4</v>
      </c>
      <c r="Z103" s="240">
        <f t="shared" si="13"/>
        <v>-4</v>
      </c>
      <c r="AA103" s="240">
        <f t="shared" si="13"/>
        <v>-4.5</v>
      </c>
      <c r="AB103" s="241">
        <f t="shared" si="13"/>
        <v>-4.1666666666666643</v>
      </c>
      <c r="AC103" s="240" t="e">
        <f t="shared" si="13"/>
        <v>#DIV/0!</v>
      </c>
      <c r="AD103" s="240" t="e">
        <f t="shared" si="13"/>
        <v>#DIV/0!</v>
      </c>
      <c r="AE103" s="241">
        <f t="shared" si="13"/>
        <v>-88.95</v>
      </c>
      <c r="AF103" s="240">
        <f t="shared" si="13"/>
        <v>-87.5</v>
      </c>
      <c r="AG103" s="240" t="e">
        <f t="shared" si="13"/>
        <v>#DIV/0!</v>
      </c>
      <c r="AH103" s="241">
        <f t="shared" si="13"/>
        <v>-87.25</v>
      </c>
      <c r="AI103" s="361">
        <f>AI100-AI99</f>
        <v>-6.3977477353564325</v>
      </c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</row>
    <row r="104" spans="1:54" ht="170.25" x14ac:dyDescent="0.2">
      <c r="A104" s="23" t="s">
        <v>45</v>
      </c>
      <c r="B104" s="23" t="s">
        <v>225</v>
      </c>
      <c r="C104" s="119" t="s">
        <v>225</v>
      </c>
      <c r="D104" s="23" t="s">
        <v>225</v>
      </c>
      <c r="E104" s="23" t="s">
        <v>225</v>
      </c>
      <c r="F104" s="59"/>
      <c r="G104" s="111" t="s">
        <v>226</v>
      </c>
      <c r="H104" s="63" t="s">
        <v>226</v>
      </c>
      <c r="I104" s="63" t="s">
        <v>226</v>
      </c>
      <c r="J104" s="63" t="s">
        <v>227</v>
      </c>
      <c r="K104" s="63" t="s">
        <v>226</v>
      </c>
      <c r="L104" s="62"/>
      <c r="M104" s="61" t="s">
        <v>226</v>
      </c>
      <c r="N104" s="61" t="s">
        <v>226</v>
      </c>
      <c r="O104" s="61" t="s">
        <v>227</v>
      </c>
      <c r="P104" s="110" t="s">
        <v>227</v>
      </c>
      <c r="Q104" s="61" t="s">
        <v>227</v>
      </c>
      <c r="R104" s="62"/>
      <c r="S104" s="61" t="s">
        <v>227</v>
      </c>
      <c r="T104" s="61" t="s">
        <v>226</v>
      </c>
      <c r="U104" s="61" t="s">
        <v>226</v>
      </c>
      <c r="V104" s="63" t="s">
        <v>225</v>
      </c>
      <c r="W104" s="63" t="s">
        <v>225</v>
      </c>
      <c r="X104" s="62"/>
      <c r="Y104" s="61" t="s">
        <v>227</v>
      </c>
      <c r="Z104" s="58" t="s">
        <v>227</v>
      </c>
      <c r="AA104" s="58" t="s">
        <v>227</v>
      </c>
      <c r="AB104" s="178"/>
      <c r="AC104" s="285" t="s">
        <v>225</v>
      </c>
      <c r="AD104" s="285" t="s">
        <v>225</v>
      </c>
      <c r="AE104" s="178"/>
      <c r="AF104" s="285" t="s">
        <v>253</v>
      </c>
      <c r="AG104" s="285" t="s">
        <v>227</v>
      </c>
      <c r="AH104" s="178"/>
      <c r="AI104" s="204"/>
    </row>
    <row r="107" spans="1:54" x14ac:dyDescent="0.15">
      <c r="A107" s="164"/>
      <c r="B107" s="469" t="s">
        <v>2</v>
      </c>
      <c r="C107" s="470"/>
      <c r="D107" s="470"/>
      <c r="E107" s="470"/>
      <c r="F107" s="470"/>
      <c r="G107" s="471"/>
      <c r="H107" s="469" t="s">
        <v>3</v>
      </c>
      <c r="I107" s="470"/>
      <c r="J107" s="470"/>
      <c r="K107" s="470"/>
      <c r="L107" s="470"/>
      <c r="M107" s="471"/>
      <c r="N107" s="469" t="s">
        <v>4</v>
      </c>
      <c r="O107" s="470"/>
      <c r="P107" s="470"/>
      <c r="Q107" s="471"/>
      <c r="R107" s="469" t="s">
        <v>5</v>
      </c>
      <c r="S107" s="470"/>
      <c r="T107" s="471"/>
      <c r="U107" s="469" t="s">
        <v>6</v>
      </c>
      <c r="V107" s="470"/>
      <c r="W107" s="471"/>
      <c r="X107" s="483" t="s">
        <v>246</v>
      </c>
      <c r="Y107" s="485"/>
    </row>
    <row r="108" spans="1:54" ht="14.25" x14ac:dyDescent="0.2">
      <c r="A108" s="468" t="s">
        <v>37</v>
      </c>
      <c r="B108" s="115" t="s">
        <v>9</v>
      </c>
      <c r="C108" s="9" t="s">
        <v>10</v>
      </c>
      <c r="D108" s="9" t="s">
        <v>11</v>
      </c>
      <c r="E108" s="9" t="s">
        <v>12</v>
      </c>
      <c r="F108" s="9" t="s">
        <v>13</v>
      </c>
      <c r="G108" s="17" t="s">
        <v>14</v>
      </c>
      <c r="H108" s="9" t="s">
        <v>9</v>
      </c>
      <c r="I108" s="9" t="s">
        <v>10</v>
      </c>
      <c r="J108" s="9" t="s">
        <v>11</v>
      </c>
      <c r="K108" s="9" t="s">
        <v>12</v>
      </c>
      <c r="L108" s="9" t="s">
        <v>13</v>
      </c>
      <c r="M108" s="17" t="s">
        <v>14</v>
      </c>
      <c r="N108" s="9" t="s">
        <v>9</v>
      </c>
      <c r="O108" s="9" t="s">
        <v>10</v>
      </c>
      <c r="P108" s="9" t="s">
        <v>11</v>
      </c>
      <c r="Q108" s="18" t="s">
        <v>14</v>
      </c>
      <c r="R108" s="284" t="s">
        <v>9</v>
      </c>
      <c r="S108" s="284" t="s">
        <v>10</v>
      </c>
      <c r="T108" s="17" t="s">
        <v>14</v>
      </c>
      <c r="U108" s="284" t="s">
        <v>9</v>
      </c>
      <c r="V108" s="284" t="s">
        <v>10</v>
      </c>
      <c r="W108" s="17" t="s">
        <v>14</v>
      </c>
      <c r="X108" s="484"/>
      <c r="Y108" s="485"/>
    </row>
    <row r="109" spans="1:54" ht="18" x14ac:dyDescent="0.25">
      <c r="A109" s="468"/>
      <c r="B109" s="474" t="s">
        <v>189</v>
      </c>
      <c r="C109" s="475"/>
      <c r="D109" s="475"/>
      <c r="E109" s="475"/>
      <c r="F109" s="475"/>
      <c r="G109" s="475"/>
      <c r="H109" s="475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6"/>
      <c r="X109" s="204"/>
      <c r="Y109" s="211"/>
    </row>
    <row r="110" spans="1:54" ht="14.25" x14ac:dyDescent="0.2">
      <c r="A110" s="157"/>
      <c r="B110" s="246"/>
      <c r="C110" s="246"/>
      <c r="D110" s="246"/>
      <c r="E110" s="246"/>
      <c r="F110" s="246"/>
      <c r="G110" s="125"/>
      <c r="H110" s="246">
        <v>59</v>
      </c>
      <c r="I110" s="246">
        <v>64</v>
      </c>
      <c r="J110" s="246">
        <v>42</v>
      </c>
      <c r="K110" s="246">
        <v>10.5</v>
      </c>
      <c r="L110" s="246">
        <v>35</v>
      </c>
      <c r="M110" s="125">
        <f>AVERAGE(H110:L110)</f>
        <v>42.1</v>
      </c>
      <c r="N110" s="246">
        <v>28</v>
      </c>
      <c r="O110" s="246">
        <v>72</v>
      </c>
      <c r="P110" s="246">
        <v>33</v>
      </c>
      <c r="Q110" s="125">
        <f>AVERAGE(N110:P110)</f>
        <v>44.333333333333336</v>
      </c>
      <c r="R110" s="286">
        <v>57</v>
      </c>
      <c r="S110" s="286">
        <v>38</v>
      </c>
      <c r="T110" s="248">
        <f>AVERAGE(R110:S110)</f>
        <v>47.5</v>
      </c>
      <c r="U110" s="286">
        <v>98</v>
      </c>
      <c r="V110" s="286">
        <v>38.5</v>
      </c>
      <c r="W110" s="248">
        <f>AVERAGE(U110:V110)</f>
        <v>68.25</v>
      </c>
      <c r="X110" s="204">
        <f>AVERAGE(M110,Q110,T110,W110)</f>
        <v>50.545833333333334</v>
      </c>
      <c r="Y110" s="212"/>
      <c r="Z110" s="114"/>
      <c r="AA110" s="49"/>
    </row>
    <row r="111" spans="1:54" ht="14.25" x14ac:dyDescent="0.2">
      <c r="A111" s="19" t="s">
        <v>39</v>
      </c>
      <c r="B111" s="246">
        <v>95.8</v>
      </c>
      <c r="C111" s="246">
        <v>84</v>
      </c>
      <c r="D111" s="246">
        <v>56</v>
      </c>
      <c r="E111" s="246">
        <v>36.799999999999997</v>
      </c>
      <c r="F111" s="246">
        <v>52</v>
      </c>
      <c r="G111" s="125">
        <v>64.92</v>
      </c>
      <c r="H111" s="246">
        <v>80.95</v>
      </c>
      <c r="I111" s="246">
        <v>92</v>
      </c>
      <c r="J111" s="246">
        <v>88</v>
      </c>
      <c r="K111" s="246">
        <v>61.1</v>
      </c>
      <c r="L111" s="246">
        <v>54.5</v>
      </c>
      <c r="M111" s="125">
        <v>75.31</v>
      </c>
      <c r="N111" s="246">
        <v>68</v>
      </c>
      <c r="O111" s="246">
        <v>84</v>
      </c>
      <c r="P111" s="246">
        <v>58</v>
      </c>
      <c r="Q111" s="125">
        <v>70</v>
      </c>
      <c r="R111" s="286"/>
      <c r="S111" s="286"/>
      <c r="T111" s="248"/>
      <c r="U111" s="286"/>
      <c r="V111" s="286"/>
      <c r="W111" s="248"/>
      <c r="X111" s="204">
        <f>AVERAGE(G111,M111,Q111)</f>
        <v>70.076666666666668</v>
      </c>
      <c r="Y111" s="211"/>
      <c r="Z111" s="114"/>
      <c r="AA111" s="49"/>
    </row>
    <row r="112" spans="1:54" ht="14.25" x14ac:dyDescent="0.2">
      <c r="A112" s="20" t="s">
        <v>40</v>
      </c>
      <c r="B112" s="249">
        <f>'2 четверть 2016-2017 '!M43</f>
        <v>87.5</v>
      </c>
      <c r="C112" s="249">
        <f>'2 четверть 2016-2017 '!N43</f>
        <v>80</v>
      </c>
      <c r="D112" s="249">
        <f>'2 четверть 2016-2017 '!O43</f>
        <v>44</v>
      </c>
      <c r="E112" s="249">
        <f>'2 четверть 2016-2017 '!P43</f>
        <v>33.299999999999997</v>
      </c>
      <c r="F112" s="249">
        <f>'2 четверть 2016-2017 '!Q43</f>
        <v>88</v>
      </c>
      <c r="G112" s="250">
        <f>'2 четверть 2016-2017 '!R43</f>
        <v>66.56</v>
      </c>
      <c r="H112" s="249">
        <f>'2 четверть 2016-2017 '!S43</f>
        <v>95.5</v>
      </c>
      <c r="I112" s="249">
        <f>'2 четверть 2016-2017 '!T43</f>
        <v>84</v>
      </c>
      <c r="J112" s="249">
        <f>'2 четверть 2016-2017 '!U43</f>
        <v>72</v>
      </c>
      <c r="K112" s="249">
        <f>'2 четверть 2016-2017 '!V43</f>
        <v>33.4</v>
      </c>
      <c r="L112" s="249">
        <f>'2 четверть 2016-2017 '!W43</f>
        <v>54.5</v>
      </c>
      <c r="M112" s="250">
        <f>'2 четверть 2016-2017 '!X43</f>
        <v>67.88</v>
      </c>
      <c r="N112" s="249">
        <f>'2 четверть 2016-2017 '!Y43</f>
        <v>56.5</v>
      </c>
      <c r="O112" s="249">
        <f>'2 четверть 2016-2017 '!Z43</f>
        <v>71.400000000000006</v>
      </c>
      <c r="P112" s="249">
        <f>'2 четверть 2016-2017 '!AA43</f>
        <v>60.9</v>
      </c>
      <c r="Q112" s="250">
        <f>'2 четверть 2016-2017 '!AB43</f>
        <v>62.933333333333337</v>
      </c>
      <c r="R112" s="287">
        <f>'2 четверть 2016-2017 '!AC43</f>
        <v>72</v>
      </c>
      <c r="S112" s="287">
        <f>'2 четверть 2016-2017 '!AD43</f>
        <v>60</v>
      </c>
      <c r="T112" s="251">
        <f>'2 четверть 2016-2017 '!AE43</f>
        <v>66</v>
      </c>
      <c r="U112" s="287">
        <f>'2 четверть 2016-2017 '!AF43</f>
        <v>100</v>
      </c>
      <c r="V112" s="287">
        <f>'2 четверть 2016-2017 '!AG43</f>
        <v>54.6</v>
      </c>
      <c r="W112" s="251">
        <f>'2 четверть 2016-2017 '!AH43</f>
        <v>77.3</v>
      </c>
      <c r="X112" s="204">
        <f>'2 четверть 2016-2017 '!AI43</f>
        <v>68.134666666666675</v>
      </c>
      <c r="Y112" s="211"/>
      <c r="Z112" s="114"/>
      <c r="AA112" s="49"/>
    </row>
    <row r="113" spans="1:54" ht="14.25" x14ac:dyDescent="0.2">
      <c r="A113" s="20" t="s">
        <v>41</v>
      </c>
      <c r="B113" s="249">
        <f>'3 четверть 2016-2017  (2)'!M45</f>
        <v>79.166666666666657</v>
      </c>
      <c r="C113" s="249">
        <f>'3 четверть 2016-2017  (2)'!N45</f>
        <v>80</v>
      </c>
      <c r="D113" s="249">
        <f>'3 четверть 2016-2017  (2)'!O45</f>
        <v>52</v>
      </c>
      <c r="E113" s="249">
        <f>'3 четверть 2016-2017  (2)'!P45</f>
        <v>27.777777777777779</v>
      </c>
      <c r="F113" s="249">
        <f>'3 четверть 2016-2017  (2)'!Q45</f>
        <v>80</v>
      </c>
      <c r="G113" s="250">
        <f>AVERAGE(B113:F113)</f>
        <v>63.788888888888891</v>
      </c>
      <c r="H113" s="249">
        <f>'3 четверть 2016-2017  (2)'!S45</f>
        <v>86.36363636363636</v>
      </c>
      <c r="I113" s="249">
        <f>'3 четверть 2016-2017  (2)'!T45</f>
        <v>84</v>
      </c>
      <c r="J113" s="249">
        <f>'3 четверть 2016-2017  (2)'!U45</f>
        <v>64</v>
      </c>
      <c r="K113" s="249">
        <f>'3 четверть 2016-2017  (2)'!V45</f>
        <v>27.777777777777779</v>
      </c>
      <c r="L113" s="249">
        <f>'3 четверть 2016-2017  (2)'!W45</f>
        <v>42.857142857142854</v>
      </c>
      <c r="M113" s="250">
        <f>AVERAGE(H113:L114)</f>
        <v>60.999711399711394</v>
      </c>
      <c r="N113" s="249">
        <f>'3 четверть 2016-2017  (2)'!Y45</f>
        <v>80</v>
      </c>
      <c r="O113" s="249">
        <f>'3 четверть 2016-2017  (2)'!Z45</f>
        <v>68</v>
      </c>
      <c r="P113" s="249">
        <f>'3 четверть 2016-2017  (2)'!AA45</f>
        <v>70.833333333333343</v>
      </c>
      <c r="Q113" s="250">
        <f>AVERAGE(N113:P113)</f>
        <v>72.944444444444443</v>
      </c>
      <c r="R113" s="287">
        <f>'3 четверть 2016-2017  (2)'!AC45</f>
        <v>0</v>
      </c>
      <c r="S113" s="287">
        <f>'3 четверть 2016-2017  (2)'!AD45</f>
        <v>0</v>
      </c>
      <c r="T113" s="251">
        <f>'3 четверть 2016-2017  (2)'!AE45</f>
        <v>0</v>
      </c>
      <c r="U113" s="287">
        <f>'3 четверть 2016-2017  (2)'!AF45</f>
        <v>0</v>
      </c>
      <c r="V113" s="287">
        <f>'3 четверть 2016-2017  (2)'!AG45</f>
        <v>0</v>
      </c>
      <c r="W113" s="251">
        <f>'3 четверть 2016-2017  (2)'!AH45</f>
        <v>0</v>
      </c>
      <c r="X113" s="204">
        <f>AVERAGE(G113,M113,Q113)</f>
        <v>65.911014911014902</v>
      </c>
      <c r="Y113" s="211"/>
      <c r="Z113" s="114"/>
      <c r="AA113" s="49"/>
    </row>
    <row r="114" spans="1:54" ht="14.25" x14ac:dyDescent="0.2">
      <c r="A114" s="20" t="s">
        <v>42</v>
      </c>
      <c r="B114" s="249"/>
      <c r="C114" s="249"/>
      <c r="D114" s="249"/>
      <c r="E114" s="249"/>
      <c r="F114" s="249"/>
      <c r="G114" s="250"/>
      <c r="H114" s="249"/>
      <c r="I114" s="249"/>
      <c r="J114" s="249"/>
      <c r="K114" s="249"/>
      <c r="L114" s="249"/>
      <c r="M114" s="250"/>
      <c r="N114" s="249"/>
      <c r="O114" s="249"/>
      <c r="P114" s="249"/>
      <c r="Q114" s="250"/>
      <c r="R114" s="287"/>
      <c r="S114" s="287"/>
      <c r="T114" s="251"/>
      <c r="U114" s="287"/>
      <c r="V114" s="287"/>
      <c r="W114" s="251"/>
      <c r="X114" s="204"/>
      <c r="Y114" s="211"/>
      <c r="Z114" s="114"/>
      <c r="AA114" s="49"/>
    </row>
    <row r="115" spans="1:54" ht="14.25" x14ac:dyDescent="0.2">
      <c r="A115" s="20" t="s">
        <v>43</v>
      </c>
      <c r="B115" s="249"/>
      <c r="C115" s="249"/>
      <c r="D115" s="249"/>
      <c r="E115" s="249"/>
      <c r="F115" s="249"/>
      <c r="G115" s="250"/>
      <c r="H115" s="249"/>
      <c r="I115" s="249"/>
      <c r="J115" s="249"/>
      <c r="K115" s="249"/>
      <c r="L115" s="249"/>
      <c r="M115" s="250"/>
      <c r="N115" s="249"/>
      <c r="O115" s="249"/>
      <c r="P115" s="249"/>
      <c r="Q115" s="250"/>
      <c r="R115" s="287"/>
      <c r="S115" s="287"/>
      <c r="T115" s="251"/>
      <c r="U115" s="287"/>
      <c r="V115" s="287"/>
      <c r="W115" s="251"/>
      <c r="X115" s="204"/>
      <c r="Y115" s="211"/>
      <c r="Z115" s="114"/>
      <c r="AA115" s="49"/>
    </row>
    <row r="116" spans="1:54" ht="14.25" x14ac:dyDescent="0.2">
      <c r="A116" s="129" t="s">
        <v>44</v>
      </c>
      <c r="B116" s="240">
        <f>B113-B112</f>
        <v>-8.3333333333333428</v>
      </c>
      <c r="C116" s="240">
        <f t="shared" ref="C116:V116" si="14">C113-C112</f>
        <v>0</v>
      </c>
      <c r="D116" s="240">
        <f t="shared" si="14"/>
        <v>8</v>
      </c>
      <c r="E116" s="240">
        <f t="shared" si="14"/>
        <v>-5.5222222222222186</v>
      </c>
      <c r="F116" s="240">
        <f t="shared" si="14"/>
        <v>-8</v>
      </c>
      <c r="G116" s="241">
        <f t="shared" si="14"/>
        <v>-2.7711111111111109</v>
      </c>
      <c r="H116" s="240">
        <f t="shared" si="14"/>
        <v>-9.1363636363636402</v>
      </c>
      <c r="I116" s="240">
        <f t="shared" si="14"/>
        <v>0</v>
      </c>
      <c r="J116" s="240">
        <f t="shared" si="14"/>
        <v>-8</v>
      </c>
      <c r="K116" s="240">
        <f t="shared" si="14"/>
        <v>-5.62222222222222</v>
      </c>
      <c r="L116" s="240">
        <f t="shared" si="14"/>
        <v>-11.642857142857146</v>
      </c>
      <c r="M116" s="241">
        <f t="shared" si="14"/>
        <v>-6.8802886002886012</v>
      </c>
      <c r="N116" s="240">
        <f t="shared" si="14"/>
        <v>23.5</v>
      </c>
      <c r="O116" s="240">
        <f t="shared" si="14"/>
        <v>-3.4000000000000057</v>
      </c>
      <c r="P116" s="240">
        <f t="shared" si="14"/>
        <v>9.9333333333333442</v>
      </c>
      <c r="Q116" s="241">
        <f t="shared" si="14"/>
        <v>10.011111111111106</v>
      </c>
      <c r="R116" s="240">
        <f t="shared" si="14"/>
        <v>-72</v>
      </c>
      <c r="S116" s="240">
        <f t="shared" si="14"/>
        <v>-60</v>
      </c>
      <c r="T116" s="241"/>
      <c r="U116" s="240">
        <f t="shared" si="14"/>
        <v>-100</v>
      </c>
      <c r="V116" s="240">
        <f t="shared" si="14"/>
        <v>-54.6</v>
      </c>
      <c r="W116" s="241"/>
      <c r="X116" s="198">
        <f>X113-X112</f>
        <v>-2.2236517556517725</v>
      </c>
      <c r="Y116" s="211"/>
      <c r="Z116" s="136"/>
      <c r="AA116" s="49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  <c r="AV116" s="135"/>
      <c r="AW116" s="135"/>
      <c r="AX116" s="135"/>
      <c r="AY116" s="135"/>
      <c r="AZ116" s="135"/>
      <c r="BA116" s="135"/>
      <c r="BB116" s="135"/>
    </row>
    <row r="117" spans="1:54" ht="182.25" x14ac:dyDescent="0.2">
      <c r="A117" s="23" t="s">
        <v>45</v>
      </c>
      <c r="B117" s="61" t="s">
        <v>228</v>
      </c>
      <c r="C117" s="61" t="s">
        <v>228</v>
      </c>
      <c r="D117" s="61" t="s">
        <v>228</v>
      </c>
      <c r="E117" s="63" t="s">
        <v>228</v>
      </c>
      <c r="F117" s="110" t="s">
        <v>228</v>
      </c>
      <c r="G117" s="62"/>
      <c r="H117" s="61" t="s">
        <v>228</v>
      </c>
      <c r="I117" s="61" t="s">
        <v>228</v>
      </c>
      <c r="J117" s="61" t="s">
        <v>228</v>
      </c>
      <c r="K117" s="110" t="s">
        <v>228</v>
      </c>
      <c r="L117" s="63" t="s">
        <v>228</v>
      </c>
      <c r="M117" s="62"/>
      <c r="N117" s="61" t="s">
        <v>229</v>
      </c>
      <c r="O117" s="58" t="s">
        <v>229</v>
      </c>
      <c r="P117" s="58" t="s">
        <v>229</v>
      </c>
      <c r="Q117" s="178"/>
      <c r="R117" s="285" t="s">
        <v>229</v>
      </c>
      <c r="S117" s="376" t="s">
        <v>229</v>
      </c>
      <c r="T117" s="178"/>
      <c r="U117" s="285" t="s">
        <v>256</v>
      </c>
      <c r="V117" s="285" t="s">
        <v>229</v>
      </c>
      <c r="W117" s="178"/>
      <c r="X117" s="204"/>
      <c r="Y117" s="211"/>
      <c r="Z117" s="49"/>
    </row>
    <row r="118" spans="1:54" ht="14.25" x14ac:dyDescent="0.2">
      <c r="Y118" s="114"/>
      <c r="Z118" s="49"/>
    </row>
    <row r="119" spans="1:54" ht="14.25" x14ac:dyDescent="0.2">
      <c r="Y119" s="114"/>
      <c r="Z119" s="49"/>
    </row>
    <row r="120" spans="1:54" x14ac:dyDescent="0.15">
      <c r="A120" s="164"/>
      <c r="B120" s="469" t="s">
        <v>0</v>
      </c>
      <c r="C120" s="470"/>
      <c r="D120" s="470"/>
      <c r="E120" s="470"/>
      <c r="F120" s="471"/>
      <c r="G120" s="469" t="s">
        <v>1</v>
      </c>
      <c r="H120" s="470"/>
      <c r="I120" s="470"/>
      <c r="J120" s="470"/>
      <c r="K120" s="470"/>
      <c r="L120" s="471"/>
      <c r="M120" s="469" t="s">
        <v>2</v>
      </c>
      <c r="N120" s="470"/>
      <c r="O120" s="470"/>
      <c r="P120" s="470"/>
      <c r="Q120" s="470"/>
      <c r="R120" s="471"/>
      <c r="S120" s="469" t="s">
        <v>3</v>
      </c>
      <c r="T120" s="470"/>
      <c r="U120" s="470"/>
      <c r="V120" s="470"/>
      <c r="W120" s="470"/>
      <c r="X120" s="471"/>
      <c r="Y120" s="469" t="s">
        <v>4</v>
      </c>
      <c r="Z120" s="470"/>
      <c r="AA120" s="470"/>
      <c r="AB120" s="471"/>
      <c r="AC120" s="469" t="s">
        <v>5</v>
      </c>
      <c r="AD120" s="470"/>
      <c r="AE120" s="471"/>
      <c r="AF120" s="469" t="s">
        <v>6</v>
      </c>
      <c r="AG120" s="470"/>
      <c r="AH120" s="471"/>
      <c r="AI120" s="472" t="s">
        <v>246</v>
      </c>
    </row>
    <row r="121" spans="1:54" ht="14.25" x14ac:dyDescent="0.2">
      <c r="A121" s="468" t="s">
        <v>37</v>
      </c>
      <c r="B121" s="4" t="s">
        <v>9</v>
      </c>
      <c r="C121" s="4" t="s">
        <v>10</v>
      </c>
      <c r="D121" s="4" t="s">
        <v>11</v>
      </c>
      <c r="E121" s="4" t="s">
        <v>12</v>
      </c>
      <c r="F121" s="15" t="s">
        <v>14</v>
      </c>
      <c r="G121" s="4" t="s">
        <v>9</v>
      </c>
      <c r="H121" s="4" t="s">
        <v>10</v>
      </c>
      <c r="I121" s="4" t="s">
        <v>11</v>
      </c>
      <c r="J121" s="4" t="s">
        <v>12</v>
      </c>
      <c r="K121" s="4" t="s">
        <v>13</v>
      </c>
      <c r="L121" s="16" t="s">
        <v>14</v>
      </c>
      <c r="M121" s="7" t="s">
        <v>9</v>
      </c>
      <c r="N121" s="4" t="s">
        <v>10</v>
      </c>
      <c r="O121" s="4" t="s">
        <v>11</v>
      </c>
      <c r="P121" s="4" t="s">
        <v>12</v>
      </c>
      <c r="Q121" s="4" t="s">
        <v>13</v>
      </c>
      <c r="R121" s="16" t="s">
        <v>14</v>
      </c>
      <c r="S121" s="4" t="s">
        <v>9</v>
      </c>
      <c r="T121" s="4" t="s">
        <v>10</v>
      </c>
      <c r="U121" s="4" t="s">
        <v>11</v>
      </c>
      <c r="V121" s="4" t="s">
        <v>12</v>
      </c>
      <c r="W121" s="4" t="s">
        <v>13</v>
      </c>
      <c r="X121" s="16" t="s">
        <v>14</v>
      </c>
      <c r="Y121" s="4" t="s">
        <v>9</v>
      </c>
      <c r="Z121" s="4" t="s">
        <v>10</v>
      </c>
      <c r="AA121" s="4" t="s">
        <v>11</v>
      </c>
      <c r="AB121" s="18" t="s">
        <v>14</v>
      </c>
      <c r="AC121" s="284" t="s">
        <v>9</v>
      </c>
      <c r="AD121" s="284" t="s">
        <v>10</v>
      </c>
      <c r="AE121" s="17" t="s">
        <v>14</v>
      </c>
      <c r="AF121" s="284" t="s">
        <v>9</v>
      </c>
      <c r="AG121" s="284" t="s">
        <v>10</v>
      </c>
      <c r="AH121" s="17" t="s">
        <v>14</v>
      </c>
      <c r="AI121" s="473"/>
    </row>
    <row r="122" spans="1:54" ht="18" x14ac:dyDescent="0.25">
      <c r="A122" s="468"/>
      <c r="B122" s="474" t="s">
        <v>230</v>
      </c>
      <c r="C122" s="475"/>
      <c r="D122" s="475"/>
      <c r="E122" s="475"/>
      <c r="F122" s="475"/>
      <c r="G122" s="475"/>
      <c r="H122" s="475"/>
      <c r="I122" s="475"/>
      <c r="J122" s="475"/>
      <c r="K122" s="475"/>
      <c r="L122" s="475"/>
      <c r="M122" s="475"/>
      <c r="N122" s="475"/>
      <c r="O122" s="475"/>
      <c r="P122" s="475"/>
      <c r="Q122" s="475"/>
      <c r="R122" s="475"/>
      <c r="S122" s="475"/>
      <c r="T122" s="475"/>
      <c r="U122" s="475"/>
      <c r="V122" s="475"/>
      <c r="W122" s="475"/>
      <c r="X122" s="475"/>
      <c r="Y122" s="475"/>
      <c r="Z122" s="475"/>
      <c r="AA122" s="475"/>
      <c r="AB122" s="476"/>
      <c r="AC122" s="163"/>
      <c r="AD122" s="163"/>
      <c r="AE122" s="163"/>
      <c r="AF122" s="163"/>
      <c r="AG122" s="163"/>
      <c r="AH122" s="163"/>
      <c r="AI122" s="188"/>
    </row>
    <row r="123" spans="1:54" ht="14.25" x14ac:dyDescent="0.2">
      <c r="A123" s="157"/>
      <c r="B123" s="257"/>
      <c r="C123" s="257"/>
      <c r="D123" s="257"/>
      <c r="E123" s="257"/>
      <c r="F123" s="258"/>
      <c r="G123" s="259"/>
      <c r="H123" s="259"/>
      <c r="I123" s="259"/>
      <c r="J123" s="259"/>
      <c r="K123" s="259"/>
      <c r="L123" s="260"/>
      <c r="M123" s="259"/>
      <c r="N123" s="259"/>
      <c r="O123" s="259">
        <v>59.7</v>
      </c>
      <c r="P123" s="259">
        <v>100</v>
      </c>
      <c r="Q123" s="259"/>
      <c r="R123" s="260">
        <f>AVERAGE(O123:P123)</f>
        <v>79.849999999999994</v>
      </c>
      <c r="S123" s="259"/>
      <c r="T123" s="259"/>
      <c r="U123" s="259"/>
      <c r="V123" s="259">
        <v>52.6</v>
      </c>
      <c r="W123" s="259">
        <v>73.900000000000006</v>
      </c>
      <c r="X123" s="260">
        <f>AVERAGE(V123:W123)</f>
        <v>63.25</v>
      </c>
      <c r="Y123" s="259">
        <v>71.8</v>
      </c>
      <c r="Z123" s="259">
        <v>88.5</v>
      </c>
      <c r="AA123" s="259">
        <v>71.400000000000006</v>
      </c>
      <c r="AB123" s="260">
        <f>AVERAGE(Y123:AA123)</f>
        <v>77.233333333333334</v>
      </c>
      <c r="AC123" s="289">
        <v>68</v>
      </c>
      <c r="AD123" s="289">
        <v>67.8</v>
      </c>
      <c r="AE123" s="260">
        <f>AVERAGE(AC123:AD123)</f>
        <v>67.900000000000006</v>
      </c>
      <c r="AF123" s="289">
        <v>93</v>
      </c>
      <c r="AG123" s="289">
        <v>100</v>
      </c>
      <c r="AH123" s="260">
        <f>AVERAGE(AF123:AG123)</f>
        <v>96.5</v>
      </c>
      <c r="AI123" s="190">
        <f>AVERAGE(F123,L123,R123,X123,AB123)</f>
        <v>73.444444444444443</v>
      </c>
    </row>
    <row r="124" spans="1:54" ht="14.25" x14ac:dyDescent="0.2">
      <c r="A124" s="19" t="s">
        <v>39</v>
      </c>
      <c r="B124" s="259"/>
      <c r="C124" s="259"/>
      <c r="D124" s="259"/>
      <c r="E124" s="259"/>
      <c r="F124" s="260"/>
      <c r="G124" s="259"/>
      <c r="H124" s="259"/>
      <c r="I124" s="259"/>
      <c r="J124" s="259"/>
      <c r="K124" s="259"/>
      <c r="L124" s="260"/>
      <c r="M124" s="259"/>
      <c r="N124" s="259"/>
      <c r="O124" s="259">
        <v>84.5</v>
      </c>
      <c r="P124" s="259">
        <v>63</v>
      </c>
      <c r="Q124" s="259"/>
      <c r="R124" s="260">
        <v>73.75</v>
      </c>
      <c r="S124" s="259">
        <v>95</v>
      </c>
      <c r="T124" s="259">
        <v>80.3</v>
      </c>
      <c r="U124" s="259">
        <v>86.3</v>
      </c>
      <c r="V124" s="259">
        <v>72.2</v>
      </c>
      <c r="W124" s="259">
        <v>69</v>
      </c>
      <c r="X124" s="260">
        <v>80.56</v>
      </c>
      <c r="Y124" s="259">
        <v>80</v>
      </c>
      <c r="Z124" s="259">
        <v>92.3</v>
      </c>
      <c r="AA124" s="259">
        <v>71</v>
      </c>
      <c r="AB124" s="260">
        <v>81.100000000000009</v>
      </c>
      <c r="AC124" s="289"/>
      <c r="AD124" s="289"/>
      <c r="AE124" s="260"/>
      <c r="AF124" s="289"/>
      <c r="AG124" s="289"/>
      <c r="AH124" s="260"/>
      <c r="AI124" s="190">
        <f>AVERAGE(F124,L124,R124,X124,AB124)</f>
        <v>78.470000000000013</v>
      </c>
    </row>
    <row r="125" spans="1:54" ht="14.25" x14ac:dyDescent="0.2">
      <c r="A125" s="20" t="s">
        <v>40</v>
      </c>
      <c r="B125" s="261"/>
      <c r="C125" s="261"/>
      <c r="D125" s="261"/>
      <c r="E125" s="261"/>
      <c r="F125" s="262"/>
      <c r="G125" s="261"/>
      <c r="H125" s="261"/>
      <c r="I125" s="261"/>
      <c r="J125" s="261"/>
      <c r="K125" s="261"/>
      <c r="L125" s="262"/>
      <c r="M125" s="261"/>
      <c r="N125" s="261"/>
      <c r="O125" s="261">
        <f>'2 четверть 2016-2017 '!O25</f>
        <v>76.25</v>
      </c>
      <c r="P125" s="261">
        <f>'2 четверть 2016-2017 '!P25</f>
        <v>56</v>
      </c>
      <c r="Q125" s="261"/>
      <c r="R125" s="262">
        <f>'2 четверть 2016-2017 '!R25</f>
        <v>66.125</v>
      </c>
      <c r="S125" s="261">
        <f>'2 четверть 2016-2017 '!S25</f>
        <v>100</v>
      </c>
      <c r="T125" s="261">
        <f>'2 четверть 2016-2017 '!T25</f>
        <v>100</v>
      </c>
      <c r="U125" s="261">
        <f>'2 четверть 2016-2017 '!U25</f>
        <v>86</v>
      </c>
      <c r="V125" s="261">
        <f>'2 четверть 2016-2017 '!V25</f>
        <v>66.7</v>
      </c>
      <c r="W125" s="261">
        <f>'2 четверть 2016-2017 '!W25</f>
        <v>45.5</v>
      </c>
      <c r="X125" s="262">
        <f>'2 четверть 2016-2017 '!X25</f>
        <v>79.64</v>
      </c>
      <c r="Y125" s="261">
        <f>'2 четверть 2016-2017 '!Y25</f>
        <v>68.599999999999994</v>
      </c>
      <c r="Z125" s="261">
        <f>'2 четверть 2016-2017 '!Z25</f>
        <v>92.3</v>
      </c>
      <c r="AA125" s="261">
        <f>'2 четверть 2016-2017 '!AA25</f>
        <v>75</v>
      </c>
      <c r="AB125" s="262">
        <f>'2 четверть 2016-2017 '!AB25</f>
        <v>78.633333333333326</v>
      </c>
      <c r="AC125" s="290">
        <f>'2 четверть 2016-2017 '!AC25</f>
        <v>100</v>
      </c>
      <c r="AD125" s="290">
        <f>'2 четверть 2016-2017 '!AD25</f>
        <v>100</v>
      </c>
      <c r="AE125" s="262">
        <f>'2 четверть 2016-2017 '!AE25</f>
        <v>100</v>
      </c>
      <c r="AF125" s="290">
        <f>'2 четверть 2016-2017 '!AF25</f>
        <v>100</v>
      </c>
      <c r="AG125" s="290">
        <f>'2 четверть 2016-2017 '!AG25</f>
        <v>100</v>
      </c>
      <c r="AH125" s="262">
        <f>'2 четверть 2016-2017 '!AH25</f>
        <v>100</v>
      </c>
      <c r="AI125" s="190">
        <f>'2 четверть 2016-2017 '!AI25</f>
        <v>84.879666666666665</v>
      </c>
    </row>
    <row r="126" spans="1:54" ht="14.25" x14ac:dyDescent="0.2">
      <c r="A126" s="20" t="s">
        <v>41</v>
      </c>
      <c r="B126" s="261"/>
      <c r="C126" s="261"/>
      <c r="D126" s="261"/>
      <c r="E126" s="261"/>
      <c r="F126" s="262"/>
      <c r="G126" s="261"/>
      <c r="H126" s="261"/>
      <c r="I126" s="261"/>
      <c r="J126" s="261"/>
      <c r="K126" s="261"/>
      <c r="L126" s="262"/>
      <c r="M126" s="261"/>
      <c r="N126" s="261"/>
      <c r="O126" s="261">
        <f>'3 четверть 2016-2017  (2)'!$O$25</f>
        <v>84.294871794871796</v>
      </c>
      <c r="P126" s="261">
        <f>Господарчук!$P$15</f>
        <v>66.666666666666657</v>
      </c>
      <c r="Q126" s="261"/>
      <c r="R126" s="262">
        <f>AVERAGE(O126:P126)</f>
        <v>75.480769230769226</v>
      </c>
      <c r="S126" s="261">
        <f>Кащеева!$P$9</f>
        <v>100</v>
      </c>
      <c r="T126" s="261">
        <f>'3 четверть 2016-2017  (2)'!$T$25</f>
        <v>88.141025641025635</v>
      </c>
      <c r="U126" s="261">
        <f>'3 четверть 2016-2017  (2)'!$U$25</f>
        <v>80.448717948717942</v>
      </c>
      <c r="V126" s="261">
        <f>Кащеева!$P$12</f>
        <v>66.666666666666657</v>
      </c>
      <c r="W126" s="261">
        <f>Господарчук!$P$17</f>
        <v>71.428571428571431</v>
      </c>
      <c r="X126" s="262">
        <f>AVERAGE(S126:W126)</f>
        <v>81.33699633699635</v>
      </c>
      <c r="Y126" s="261">
        <f>Кащеева!$P$13</f>
        <v>83.333333333333343</v>
      </c>
      <c r="Z126" s="261">
        <f>'3 четверть 2016-2017  (2)'!$Z$25</f>
        <v>83.974358974358978</v>
      </c>
      <c r="AA126" s="261">
        <f>Кащеева!$P$15</f>
        <v>79.166666666666657</v>
      </c>
      <c r="AB126" s="262">
        <f>AVERAGE(Y126:AA126)</f>
        <v>82.158119658119659</v>
      </c>
      <c r="AC126" s="290">
        <f>'3 четверть 2016-2017  (2)'!$AC$25</f>
        <v>0</v>
      </c>
      <c r="AD126" s="290" t="e">
        <f>Кащеева!$P$17</f>
        <v>#DIV/0!</v>
      </c>
      <c r="AE126" s="262"/>
      <c r="AF126" s="290">
        <f>'3 четверть 2016-2017  (2)'!$AF$25</f>
        <v>0</v>
      </c>
      <c r="AG126" s="290">
        <f>'3 четверть 2016-2017  (2)'!$AG$25</f>
        <v>0</v>
      </c>
      <c r="AH126" s="262"/>
      <c r="AI126" s="190">
        <f>AVERAGE(R126,X126,AB126)</f>
        <v>79.658628408628417</v>
      </c>
    </row>
    <row r="127" spans="1:54" ht="14.25" x14ac:dyDescent="0.2">
      <c r="A127" s="20" t="s">
        <v>42</v>
      </c>
      <c r="B127" s="261"/>
      <c r="C127" s="261"/>
      <c r="D127" s="261"/>
      <c r="E127" s="261"/>
      <c r="F127" s="262"/>
      <c r="G127" s="261"/>
      <c r="H127" s="261"/>
      <c r="I127" s="261"/>
      <c r="J127" s="261"/>
      <c r="K127" s="261"/>
      <c r="L127" s="262"/>
      <c r="M127" s="261"/>
      <c r="N127" s="261"/>
      <c r="O127" s="261"/>
      <c r="P127" s="261"/>
      <c r="Q127" s="261"/>
      <c r="R127" s="262"/>
      <c r="S127" s="261"/>
      <c r="T127" s="261"/>
      <c r="U127" s="261"/>
      <c r="V127" s="261"/>
      <c r="W127" s="261"/>
      <c r="X127" s="262"/>
      <c r="Y127" s="261"/>
      <c r="Z127" s="261"/>
      <c r="AA127" s="261"/>
      <c r="AB127" s="262"/>
      <c r="AC127" s="290"/>
      <c r="AD127" s="290"/>
      <c r="AE127" s="262"/>
      <c r="AF127" s="290"/>
      <c r="AG127" s="290"/>
      <c r="AH127" s="262"/>
      <c r="AI127" s="190"/>
    </row>
    <row r="128" spans="1:54" ht="14.25" x14ac:dyDescent="0.2">
      <c r="A128" s="20" t="s">
        <v>43</v>
      </c>
      <c r="B128" s="261"/>
      <c r="C128" s="261"/>
      <c r="D128" s="261"/>
      <c r="E128" s="261"/>
      <c r="F128" s="262"/>
      <c r="G128" s="261"/>
      <c r="H128" s="261"/>
      <c r="I128" s="261"/>
      <c r="J128" s="261"/>
      <c r="K128" s="261"/>
      <c r="L128" s="262"/>
      <c r="M128" s="261"/>
      <c r="N128" s="261"/>
      <c r="O128" s="261"/>
      <c r="P128" s="261"/>
      <c r="Q128" s="261"/>
      <c r="R128" s="262"/>
      <c r="S128" s="261"/>
      <c r="T128" s="261"/>
      <c r="U128" s="261"/>
      <c r="V128" s="261"/>
      <c r="W128" s="261"/>
      <c r="X128" s="262"/>
      <c r="Y128" s="261"/>
      <c r="Z128" s="261"/>
      <c r="AA128" s="261"/>
      <c r="AB128" s="262"/>
      <c r="AC128" s="290"/>
      <c r="AD128" s="290"/>
      <c r="AE128" s="262"/>
      <c r="AF128" s="290"/>
      <c r="AG128" s="290"/>
      <c r="AH128" s="262"/>
      <c r="AI128" s="190"/>
    </row>
    <row r="129" spans="1:54" ht="14.25" x14ac:dyDescent="0.2">
      <c r="A129" s="129" t="s">
        <v>44</v>
      </c>
      <c r="B129" s="243"/>
      <c r="C129" s="243"/>
      <c r="D129" s="243"/>
      <c r="E129" s="243"/>
      <c r="F129" s="241"/>
      <c r="G129" s="243"/>
      <c r="H129" s="243"/>
      <c r="I129" s="243"/>
      <c r="J129" s="243"/>
      <c r="K129" s="243"/>
      <c r="L129" s="241"/>
      <c r="M129" s="243"/>
      <c r="N129" s="243"/>
      <c r="O129" s="243">
        <f>O126-O125</f>
        <v>8.0448717948717956</v>
      </c>
      <c r="P129" s="243">
        <f>P126-P125</f>
        <v>10.666666666666657</v>
      </c>
      <c r="Q129" s="243"/>
      <c r="R129" s="241">
        <f>R126-R125</f>
        <v>9.3557692307692264</v>
      </c>
      <c r="S129" s="243">
        <f>S126-S125</f>
        <v>0</v>
      </c>
      <c r="T129" s="243">
        <f t="shared" ref="T129:W129" si="15">T126-T125</f>
        <v>-11.858974358974365</v>
      </c>
      <c r="U129" s="243">
        <f t="shared" si="15"/>
        <v>-5.5512820512820582</v>
      </c>
      <c r="V129" s="243">
        <f t="shared" si="15"/>
        <v>-3.3333333333345649E-2</v>
      </c>
      <c r="W129" s="243">
        <f t="shared" si="15"/>
        <v>25.928571428571431</v>
      </c>
      <c r="X129" s="241">
        <f>X126-X125</f>
        <v>1.6969963369963494</v>
      </c>
      <c r="Y129" s="243">
        <f>Y126-Y125</f>
        <v>14.733333333333348</v>
      </c>
      <c r="Z129" s="243">
        <f t="shared" ref="Z129:AA129" si="16">Z126-Z125</f>
        <v>-8.3256410256410192</v>
      </c>
      <c r="AA129" s="243">
        <f t="shared" si="16"/>
        <v>4.1666666666666572</v>
      </c>
      <c r="AB129" s="241">
        <v>3.6</v>
      </c>
      <c r="AC129" s="242"/>
      <c r="AD129" s="242"/>
      <c r="AE129" s="241"/>
      <c r="AF129" s="243"/>
      <c r="AG129" s="243"/>
      <c r="AH129" s="241"/>
      <c r="AI129" s="198">
        <f>AI126-AI125</f>
        <v>-5.2210382580382486</v>
      </c>
      <c r="AJ129" s="135"/>
      <c r="AK129" s="135"/>
      <c r="AL129" s="135"/>
      <c r="AM129" s="135"/>
      <c r="AN129" s="135"/>
      <c r="AO129" s="135"/>
      <c r="AP129" s="135"/>
      <c r="AQ129" s="135"/>
      <c r="AR129" s="135"/>
      <c r="AS129" s="135"/>
      <c r="AT129" s="135"/>
      <c r="AU129" s="135"/>
      <c r="AV129" s="135"/>
      <c r="AW129" s="135"/>
      <c r="AX129" s="135"/>
      <c r="AY129" s="135"/>
      <c r="AZ129" s="135"/>
      <c r="BA129" s="135"/>
      <c r="BB129" s="135"/>
    </row>
    <row r="130" spans="1:54" ht="165.75" x14ac:dyDescent="0.2">
      <c r="A130" s="23" t="s">
        <v>45</v>
      </c>
      <c r="B130" s="119"/>
      <c r="C130" s="119"/>
      <c r="D130" s="119"/>
      <c r="E130" s="119"/>
      <c r="F130" s="59"/>
      <c r="G130" s="111"/>
      <c r="H130" s="63"/>
      <c r="I130" s="63"/>
      <c r="J130" s="63"/>
      <c r="K130" s="63"/>
      <c r="L130" s="62"/>
      <c r="M130" s="63"/>
      <c r="N130" s="63"/>
      <c r="O130" s="63" t="s">
        <v>231</v>
      </c>
      <c r="P130" s="123" t="s">
        <v>229</v>
      </c>
      <c r="Q130" s="63"/>
      <c r="R130" s="62"/>
      <c r="S130" s="63" t="s">
        <v>232</v>
      </c>
      <c r="T130" s="63" t="s">
        <v>233</v>
      </c>
      <c r="U130" s="63" t="s">
        <v>231</v>
      </c>
      <c r="V130" s="63" t="s">
        <v>232</v>
      </c>
      <c r="W130" s="63" t="s">
        <v>229</v>
      </c>
      <c r="X130" s="62"/>
      <c r="Y130" s="63" t="s">
        <v>232</v>
      </c>
      <c r="Z130" s="111" t="s">
        <v>233</v>
      </c>
      <c r="AA130" s="111" t="s">
        <v>232</v>
      </c>
      <c r="AB130" s="178"/>
      <c r="AC130" s="376" t="s">
        <v>233</v>
      </c>
      <c r="AD130" s="376" t="s">
        <v>232</v>
      </c>
      <c r="AE130" s="178"/>
      <c r="AF130" s="285" t="s">
        <v>233</v>
      </c>
      <c r="AG130" s="285" t="s">
        <v>233</v>
      </c>
      <c r="AH130" s="178"/>
      <c r="AI130" s="188"/>
    </row>
    <row r="131" spans="1:54" ht="14.25" x14ac:dyDescent="0.2">
      <c r="Y131" s="114"/>
      <c r="Z131" s="49"/>
    </row>
    <row r="133" spans="1:54" x14ac:dyDescent="0.15">
      <c r="A133" s="164"/>
      <c r="B133" s="469" t="s">
        <v>3</v>
      </c>
      <c r="C133" s="470"/>
      <c r="D133" s="470"/>
      <c r="E133" s="470"/>
      <c r="F133" s="470"/>
      <c r="G133" s="471"/>
      <c r="H133" s="469" t="s">
        <v>4</v>
      </c>
      <c r="I133" s="470"/>
      <c r="J133" s="470"/>
      <c r="K133" s="471"/>
      <c r="L133" s="469" t="s">
        <v>5</v>
      </c>
      <c r="M133" s="470"/>
      <c r="N133" s="471"/>
      <c r="O133" s="469" t="s">
        <v>6</v>
      </c>
      <c r="P133" s="470"/>
      <c r="Q133" s="471"/>
      <c r="R133" s="472" t="s">
        <v>246</v>
      </c>
    </row>
    <row r="134" spans="1:54" ht="14.25" x14ac:dyDescent="0.2">
      <c r="A134" s="468" t="s">
        <v>37</v>
      </c>
      <c r="B134" s="4" t="s">
        <v>9</v>
      </c>
      <c r="C134" s="4" t="s">
        <v>10</v>
      </c>
      <c r="D134" s="4" t="s">
        <v>11</v>
      </c>
      <c r="E134" s="4" t="s">
        <v>12</v>
      </c>
      <c r="F134" s="4" t="s">
        <v>13</v>
      </c>
      <c r="G134" s="16" t="s">
        <v>14</v>
      </c>
      <c r="H134" s="4" t="s">
        <v>9</v>
      </c>
      <c r="I134" s="4" t="s">
        <v>10</v>
      </c>
      <c r="J134" s="4" t="s">
        <v>11</v>
      </c>
      <c r="K134" s="18" t="s">
        <v>14</v>
      </c>
      <c r="L134" s="284" t="s">
        <v>9</v>
      </c>
      <c r="M134" s="284" t="s">
        <v>10</v>
      </c>
      <c r="N134" s="17" t="s">
        <v>14</v>
      </c>
      <c r="O134" s="284" t="s">
        <v>9</v>
      </c>
      <c r="P134" s="284" t="s">
        <v>10</v>
      </c>
      <c r="Q134" s="17" t="s">
        <v>14</v>
      </c>
      <c r="R134" s="473"/>
    </row>
    <row r="135" spans="1:54" ht="18" x14ac:dyDescent="0.25">
      <c r="A135" s="468"/>
      <c r="B135" s="474" t="s">
        <v>190</v>
      </c>
      <c r="C135" s="475"/>
      <c r="D135" s="475"/>
      <c r="E135" s="475"/>
      <c r="F135" s="475"/>
      <c r="G135" s="475"/>
      <c r="H135" s="475"/>
      <c r="I135" s="475"/>
      <c r="J135" s="475"/>
      <c r="K135" s="475"/>
      <c r="L135" s="475"/>
      <c r="M135" s="475"/>
      <c r="N135" s="475"/>
      <c r="O135" s="475"/>
      <c r="P135" s="475"/>
      <c r="Q135" s="476"/>
      <c r="R135" s="188"/>
    </row>
    <row r="136" spans="1:54" ht="14.25" x14ac:dyDescent="0.2">
      <c r="A136" s="157"/>
      <c r="B136" s="246"/>
      <c r="C136" s="246"/>
      <c r="D136" s="246"/>
      <c r="E136" s="246"/>
      <c r="F136" s="246"/>
      <c r="G136" s="125"/>
      <c r="H136" s="246">
        <v>24</v>
      </c>
      <c r="I136" s="246">
        <v>44</v>
      </c>
      <c r="J136" s="246">
        <v>38</v>
      </c>
      <c r="K136" s="248">
        <f>AVERAGE(H136:J136)</f>
        <v>35.333333333333336</v>
      </c>
      <c r="L136" s="289">
        <v>30</v>
      </c>
      <c r="M136" s="289">
        <v>29.5</v>
      </c>
      <c r="N136" s="260">
        <f>AVERAGE(L136:M136)</f>
        <v>29.75</v>
      </c>
      <c r="O136" s="289">
        <v>69.5</v>
      </c>
      <c r="P136" s="289">
        <v>38</v>
      </c>
      <c r="Q136" s="260">
        <f>AVERAGE(O136:P136)</f>
        <v>53.75</v>
      </c>
      <c r="R136" s="190">
        <f>AVERAGE(K136,N136,Q136)</f>
        <v>39.611111111111114</v>
      </c>
      <c r="S136" s="112"/>
      <c r="T136" s="49"/>
    </row>
    <row r="137" spans="1:54" ht="14.25" x14ac:dyDescent="0.2">
      <c r="A137" s="19" t="s">
        <v>39</v>
      </c>
      <c r="B137" s="246">
        <v>57</v>
      </c>
      <c r="C137" s="246">
        <v>48</v>
      </c>
      <c r="D137" s="246">
        <v>76</v>
      </c>
      <c r="E137" s="246">
        <v>44</v>
      </c>
      <c r="F137" s="246">
        <v>30</v>
      </c>
      <c r="G137" s="125">
        <v>51</v>
      </c>
      <c r="H137" s="246">
        <v>12</v>
      </c>
      <c r="I137" s="246">
        <v>28</v>
      </c>
      <c r="J137" s="246">
        <v>43</v>
      </c>
      <c r="K137" s="248">
        <v>27.666666666666668</v>
      </c>
      <c r="L137" s="289"/>
      <c r="M137" s="289"/>
      <c r="N137" s="260"/>
      <c r="O137" s="289"/>
      <c r="P137" s="289"/>
      <c r="Q137" s="260"/>
      <c r="R137" s="190">
        <f>AVERAGE(G137,K137)</f>
        <v>39.333333333333336</v>
      </c>
      <c r="S137" s="112"/>
      <c r="T137" s="49"/>
    </row>
    <row r="138" spans="1:54" ht="14.25" x14ac:dyDescent="0.2">
      <c r="A138" s="20" t="s">
        <v>40</v>
      </c>
      <c r="B138" s="249">
        <f>'2 четверть 2016-2017 '!S46</f>
        <v>70</v>
      </c>
      <c r="C138" s="249">
        <f>'2 четверть 2016-2017 '!T46</f>
        <v>36</v>
      </c>
      <c r="D138" s="249">
        <f>'2 четверть 2016-2017 '!U46</f>
        <v>72</v>
      </c>
      <c r="E138" s="249">
        <f>'2 четверть 2016-2017 '!V46</f>
        <v>52</v>
      </c>
      <c r="F138" s="249">
        <f>'2 четверть 2016-2017 '!W46</f>
        <v>54</v>
      </c>
      <c r="G138" s="250">
        <f>'2 четверть 2016-2017 '!X46</f>
        <v>56.8</v>
      </c>
      <c r="H138" s="249">
        <f>'2 четверть 2016-2017 '!Y46</f>
        <v>28</v>
      </c>
      <c r="I138" s="249">
        <f>'2 четверть 2016-2017 '!Z46</f>
        <v>48</v>
      </c>
      <c r="J138" s="249">
        <f>'2 четверть 2016-2017 '!AA46</f>
        <v>45</v>
      </c>
      <c r="K138" s="251">
        <f>'2 четверть 2016-2017 '!AB46</f>
        <v>40.333333333333336</v>
      </c>
      <c r="L138" s="290">
        <f>'2 четверть 2016-2017 '!AC46</f>
        <v>15.4</v>
      </c>
      <c r="M138" s="290">
        <f>'2 четверть 2016-2017 '!AD46</f>
        <v>40</v>
      </c>
      <c r="N138" s="262">
        <f>'2 четверть 2016-2017 '!AE46</f>
        <v>27.7</v>
      </c>
      <c r="O138" s="290">
        <f>'2 четверть 2016-2017 '!AF46</f>
        <v>70.5</v>
      </c>
      <c r="P138" s="290">
        <f>'2 четверть 2016-2017 '!AG46</f>
        <v>46</v>
      </c>
      <c r="Q138" s="262">
        <f>'2 четверть 2016-2017 '!AH46</f>
        <v>58.25</v>
      </c>
      <c r="R138" s="190">
        <f>'2 четверть 2016-2017 '!AI46</f>
        <v>45.770833333333329</v>
      </c>
      <c r="S138" s="112"/>
      <c r="T138" s="49"/>
    </row>
    <row r="139" spans="1:54" ht="14.25" x14ac:dyDescent="0.2">
      <c r="A139" s="20" t="s">
        <v>41</v>
      </c>
      <c r="B139" s="249">
        <f>Безушенко!$P$7</f>
        <v>63.636363636363633</v>
      </c>
      <c r="C139" s="249">
        <f>Демакина!$P$7</f>
        <v>60</v>
      </c>
      <c r="D139" s="249">
        <f>Безушенко!$P$8</f>
        <v>48</v>
      </c>
      <c r="E139" s="249">
        <f>Безушенко!$P$9</f>
        <v>38.888888888888893</v>
      </c>
      <c r="F139" s="249">
        <f>Безушенко!$P$10</f>
        <v>33.333333333333329</v>
      </c>
      <c r="G139" s="250">
        <f>AVERAGE(B139:F139)</f>
        <v>48.771717171717171</v>
      </c>
      <c r="H139" s="249">
        <f>Демакина!$P$8</f>
        <v>32</v>
      </c>
      <c r="I139" s="249">
        <f>Демакина!$P$9</f>
        <v>48</v>
      </c>
      <c r="J139" s="249">
        <f>Безушенко!$P$11</f>
        <v>50</v>
      </c>
      <c r="K139" s="251">
        <f>AVERAGE(H139:J139)</f>
        <v>43.333333333333336</v>
      </c>
      <c r="L139" s="290" t="e">
        <f>Демакина!$P$10</f>
        <v>#DIV/0!</v>
      </c>
      <c r="M139" s="290" t="e">
        <f>Безушенко!$P$12</f>
        <v>#DIV/0!</v>
      </c>
      <c r="N139" s="262"/>
      <c r="O139" s="290">
        <f>'3 четверть 2016-2017  (2)'!$AF$48</f>
        <v>0</v>
      </c>
      <c r="P139" s="290" t="e">
        <f>Безушенко!$P$13</f>
        <v>#DIV/0!</v>
      </c>
      <c r="Q139" s="262"/>
      <c r="R139" s="190">
        <f>AVERAGE(G139,K139)</f>
        <v>46.052525252525257</v>
      </c>
      <c r="S139" s="112"/>
      <c r="T139" s="49"/>
    </row>
    <row r="140" spans="1:54" ht="14.25" x14ac:dyDescent="0.2">
      <c r="A140" s="20" t="s">
        <v>42</v>
      </c>
      <c r="B140" s="249"/>
      <c r="C140" s="249"/>
      <c r="D140" s="249"/>
      <c r="E140" s="249"/>
      <c r="F140" s="249"/>
      <c r="G140" s="250"/>
      <c r="H140" s="249"/>
      <c r="I140" s="249"/>
      <c r="J140" s="249"/>
      <c r="K140" s="251"/>
      <c r="L140" s="290"/>
      <c r="M140" s="290"/>
      <c r="N140" s="262"/>
      <c r="O140" s="290"/>
      <c r="P140" s="290"/>
      <c r="Q140" s="262"/>
      <c r="R140" s="190"/>
      <c r="S140" s="112"/>
      <c r="T140" s="49"/>
    </row>
    <row r="141" spans="1:54" ht="14.25" x14ac:dyDescent="0.2">
      <c r="A141" s="20" t="s">
        <v>43</v>
      </c>
      <c r="B141" s="249"/>
      <c r="C141" s="249"/>
      <c r="D141" s="249"/>
      <c r="E141" s="249"/>
      <c r="F141" s="249"/>
      <c r="G141" s="250"/>
      <c r="H141" s="249"/>
      <c r="I141" s="249"/>
      <c r="J141" s="249"/>
      <c r="K141" s="251"/>
      <c r="L141" s="290"/>
      <c r="M141" s="290"/>
      <c r="N141" s="262"/>
      <c r="O141" s="290"/>
      <c r="P141" s="290"/>
      <c r="Q141" s="262"/>
      <c r="R141" s="190"/>
      <c r="S141" s="114"/>
      <c r="T141" s="49"/>
    </row>
    <row r="142" spans="1:54" ht="14.25" x14ac:dyDescent="0.2">
      <c r="A142" s="129" t="s">
        <v>44</v>
      </c>
      <c r="B142" s="240">
        <f>B139-B138</f>
        <v>-6.3636363636363669</v>
      </c>
      <c r="C142" s="240">
        <f t="shared" ref="C142:Q142" si="17">C139-C138</f>
        <v>24</v>
      </c>
      <c r="D142" s="240">
        <f t="shared" si="17"/>
        <v>-24</v>
      </c>
      <c r="E142" s="240">
        <f t="shared" si="17"/>
        <v>-13.111111111111107</v>
      </c>
      <c r="F142" s="240">
        <f t="shared" si="17"/>
        <v>-20.666666666666671</v>
      </c>
      <c r="G142" s="241">
        <f t="shared" si="17"/>
        <v>-8.0282828282828262</v>
      </c>
      <c r="H142" s="240">
        <f t="shared" si="17"/>
        <v>4</v>
      </c>
      <c r="I142" s="240">
        <f t="shared" si="17"/>
        <v>0</v>
      </c>
      <c r="J142" s="240">
        <f t="shared" si="17"/>
        <v>5</v>
      </c>
      <c r="K142" s="241">
        <f t="shared" si="17"/>
        <v>3</v>
      </c>
      <c r="L142" s="240" t="e">
        <f t="shared" si="17"/>
        <v>#DIV/0!</v>
      </c>
      <c r="M142" s="240" t="e">
        <f t="shared" si="17"/>
        <v>#DIV/0!</v>
      </c>
      <c r="N142" s="241">
        <f t="shared" si="17"/>
        <v>-27.7</v>
      </c>
      <c r="O142" s="240">
        <f t="shared" si="17"/>
        <v>-70.5</v>
      </c>
      <c r="P142" s="240" t="e">
        <f t="shared" si="17"/>
        <v>#DIV/0!</v>
      </c>
      <c r="Q142" s="241">
        <f t="shared" si="17"/>
        <v>-58.25</v>
      </c>
      <c r="R142" s="198">
        <f>R139-R138</f>
        <v>0.28169191919192826</v>
      </c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  <c r="AO142" s="135"/>
      <c r="AP142" s="135"/>
      <c r="AQ142" s="135"/>
      <c r="AR142" s="135"/>
      <c r="AS142" s="135"/>
      <c r="AT142" s="135"/>
      <c r="AU142" s="135"/>
      <c r="AV142" s="135"/>
      <c r="AW142" s="135"/>
      <c r="AX142" s="135"/>
      <c r="AY142" s="135"/>
      <c r="AZ142" s="135"/>
      <c r="BA142" s="135"/>
      <c r="BB142" s="135"/>
    </row>
    <row r="143" spans="1:54" ht="82.5" x14ac:dyDescent="0.2">
      <c r="A143" s="23" t="s">
        <v>45</v>
      </c>
      <c r="B143" s="61" t="s">
        <v>226</v>
      </c>
      <c r="C143" s="61" t="s">
        <v>234</v>
      </c>
      <c r="D143" s="61" t="s">
        <v>226</v>
      </c>
      <c r="E143" s="61" t="s">
        <v>226</v>
      </c>
      <c r="F143" s="63" t="s">
        <v>226</v>
      </c>
      <c r="G143" s="62"/>
      <c r="H143" s="63" t="s">
        <v>234</v>
      </c>
      <c r="I143" s="111" t="s">
        <v>234</v>
      </c>
      <c r="J143" s="58" t="s">
        <v>226</v>
      </c>
      <c r="K143" s="178"/>
      <c r="L143" s="285" t="s">
        <v>234</v>
      </c>
      <c r="M143" s="285" t="s">
        <v>226</v>
      </c>
      <c r="N143" s="178"/>
      <c r="O143" s="285" t="s">
        <v>234</v>
      </c>
      <c r="P143" s="285" t="s">
        <v>226</v>
      </c>
      <c r="Q143" s="178"/>
      <c r="R143" s="188"/>
    </row>
    <row r="146" spans="1:54" x14ac:dyDescent="0.15">
      <c r="A146" s="164"/>
      <c r="B146" s="469" t="s">
        <v>0</v>
      </c>
      <c r="C146" s="470"/>
      <c r="D146" s="470"/>
      <c r="E146" s="470"/>
      <c r="F146" s="471"/>
      <c r="G146" s="469" t="s">
        <v>1</v>
      </c>
      <c r="H146" s="470"/>
      <c r="I146" s="470"/>
      <c r="J146" s="470"/>
      <c r="K146" s="470"/>
      <c r="L146" s="471"/>
      <c r="M146" s="469" t="s">
        <v>2</v>
      </c>
      <c r="N146" s="470"/>
      <c r="O146" s="470"/>
      <c r="P146" s="470"/>
      <c r="Q146" s="470"/>
      <c r="R146" s="471"/>
      <c r="S146" s="481" t="s">
        <v>7</v>
      </c>
      <c r="T146" s="480"/>
    </row>
    <row r="147" spans="1:54" ht="14.25" x14ac:dyDescent="0.2">
      <c r="A147" s="468" t="s">
        <v>37</v>
      </c>
      <c r="B147" s="4" t="s">
        <v>9</v>
      </c>
      <c r="C147" s="4" t="s">
        <v>10</v>
      </c>
      <c r="D147" s="4" t="s">
        <v>11</v>
      </c>
      <c r="E147" s="4" t="s">
        <v>12</v>
      </c>
      <c r="F147" s="15" t="s">
        <v>14</v>
      </c>
      <c r="G147" s="4" t="s">
        <v>9</v>
      </c>
      <c r="H147" s="4" t="s">
        <v>10</v>
      </c>
      <c r="I147" s="4" t="s">
        <v>11</v>
      </c>
      <c r="J147" s="4" t="s">
        <v>12</v>
      </c>
      <c r="K147" s="4" t="s">
        <v>13</v>
      </c>
      <c r="L147" s="16" t="s">
        <v>14</v>
      </c>
      <c r="M147" s="7" t="s">
        <v>9</v>
      </c>
      <c r="N147" s="4" t="s">
        <v>10</v>
      </c>
      <c r="O147" s="4" t="s">
        <v>11</v>
      </c>
      <c r="P147" s="4" t="s">
        <v>12</v>
      </c>
      <c r="Q147" s="4" t="s">
        <v>13</v>
      </c>
      <c r="R147" s="16" t="s">
        <v>14</v>
      </c>
      <c r="S147" s="482"/>
      <c r="T147" s="480"/>
    </row>
    <row r="148" spans="1:54" ht="18" x14ac:dyDescent="0.25">
      <c r="A148" s="468"/>
      <c r="B148" s="474" t="s">
        <v>191</v>
      </c>
      <c r="C148" s="475"/>
      <c r="D148" s="475"/>
      <c r="E148" s="475"/>
      <c r="F148" s="475"/>
      <c r="G148" s="475"/>
      <c r="H148" s="475"/>
      <c r="I148" s="475"/>
      <c r="J148" s="475"/>
      <c r="K148" s="475"/>
      <c r="L148" s="475"/>
      <c r="M148" s="475"/>
      <c r="N148" s="475"/>
      <c r="O148" s="475"/>
      <c r="P148" s="475"/>
      <c r="Q148" s="475"/>
      <c r="R148" s="475"/>
      <c r="S148" s="476"/>
      <c r="T148" s="146"/>
    </row>
    <row r="149" spans="1:54" ht="14.25" x14ac:dyDescent="0.2">
      <c r="A149" s="157"/>
      <c r="B149" s="126">
        <v>79</v>
      </c>
      <c r="C149" s="126">
        <v>87</v>
      </c>
      <c r="D149" s="126">
        <v>100</v>
      </c>
      <c r="E149" s="126">
        <v>86</v>
      </c>
      <c r="F149" s="245">
        <f>AVERAGE(B149:E149)</f>
        <v>88</v>
      </c>
      <c r="G149" s="246">
        <v>100</v>
      </c>
      <c r="H149" s="246">
        <v>76</v>
      </c>
      <c r="I149" s="246">
        <v>96</v>
      </c>
      <c r="J149" s="246">
        <v>87</v>
      </c>
      <c r="K149" s="246">
        <v>100</v>
      </c>
      <c r="L149" s="125">
        <f>AVERAGE(G149:K149)</f>
        <v>91.8</v>
      </c>
      <c r="M149" s="246">
        <v>100</v>
      </c>
      <c r="N149" s="246">
        <v>84</v>
      </c>
      <c r="O149" s="246">
        <v>100</v>
      </c>
      <c r="P149" s="246">
        <v>90</v>
      </c>
      <c r="Q149" s="246">
        <v>96</v>
      </c>
      <c r="R149" s="248">
        <f>AVERAGE(M149:Q149)</f>
        <v>94</v>
      </c>
      <c r="S149" s="222">
        <f>AVERAGE(F149,L149,R149)</f>
        <v>91.266666666666666</v>
      </c>
      <c r="T149" s="218"/>
      <c r="U149" s="49"/>
    </row>
    <row r="150" spans="1:54" ht="14.25" x14ac:dyDescent="0.2">
      <c r="A150" s="19" t="s">
        <v>39</v>
      </c>
      <c r="B150" s="246">
        <v>64</v>
      </c>
      <c r="C150" s="246">
        <v>65</v>
      </c>
      <c r="D150" s="246">
        <v>92</v>
      </c>
      <c r="E150" s="246">
        <v>81</v>
      </c>
      <c r="F150" s="125">
        <v>75.5</v>
      </c>
      <c r="G150" s="246">
        <v>96</v>
      </c>
      <c r="H150" s="246">
        <v>74</v>
      </c>
      <c r="I150" s="246">
        <v>100</v>
      </c>
      <c r="J150" s="246">
        <v>84</v>
      </c>
      <c r="K150" s="246">
        <v>92</v>
      </c>
      <c r="L150" s="125">
        <v>89.2</v>
      </c>
      <c r="M150" s="246">
        <v>100</v>
      </c>
      <c r="N150" s="246">
        <v>87</v>
      </c>
      <c r="O150" s="246">
        <v>96</v>
      </c>
      <c r="P150" s="246">
        <v>73</v>
      </c>
      <c r="Q150" s="246">
        <v>84</v>
      </c>
      <c r="R150" s="248">
        <v>88</v>
      </c>
      <c r="S150" s="222">
        <f>AVERAGE(F150,L150,R150)</f>
        <v>84.233333333333334</v>
      </c>
      <c r="T150" s="219"/>
      <c r="U150" s="49"/>
    </row>
    <row r="151" spans="1:54" ht="14.25" x14ac:dyDescent="0.2">
      <c r="A151" s="20" t="s">
        <v>40</v>
      </c>
      <c r="B151" s="249">
        <f>'2 четверть 2016-2017 '!B52</f>
        <v>76</v>
      </c>
      <c r="C151" s="249">
        <f>'2 четверть 2016-2017 '!C52</f>
        <v>69</v>
      </c>
      <c r="D151" s="249">
        <f>'2 четверть 2016-2017 '!D52</f>
        <v>100</v>
      </c>
      <c r="E151" s="249">
        <f>'2 четверть 2016-2017 '!E52</f>
        <v>90</v>
      </c>
      <c r="F151" s="250">
        <f>'2 четверть 2016-2017 '!F52</f>
        <v>83.75</v>
      </c>
      <c r="G151" s="249">
        <f>'2 четверть 2016-2017 '!G52</f>
        <v>100</v>
      </c>
      <c r="H151" s="249">
        <f>'2 четверть 2016-2017 '!H52</f>
        <v>66</v>
      </c>
      <c r="I151" s="249">
        <f>'2 четверть 2016-2017 '!I52</f>
        <v>100</v>
      </c>
      <c r="J151" s="249">
        <f>'2 четверть 2016-2017 '!J52</f>
        <v>73</v>
      </c>
      <c r="K151" s="249">
        <f>'2 четверть 2016-2017 '!K52</f>
        <v>100</v>
      </c>
      <c r="L151" s="250">
        <f>'2 четверть 2016-2017 '!L52</f>
        <v>87.8</v>
      </c>
      <c r="M151" s="249">
        <f>'2 четверть 2016-2017 '!M52</f>
        <v>100</v>
      </c>
      <c r="N151" s="249">
        <f>'2 четверть 2016-2017 '!N52</f>
        <v>88</v>
      </c>
      <c r="O151" s="249">
        <f>'2 четверть 2016-2017 '!O52</f>
        <v>96</v>
      </c>
      <c r="P151" s="249">
        <f>'2 четверть 2016-2017 '!P52</f>
        <v>55</v>
      </c>
      <c r="Q151" s="249">
        <f>'2 четверть 2016-2017 '!Q52</f>
        <v>96</v>
      </c>
      <c r="R151" s="251">
        <f>'2 четверть 2016-2017 '!R52</f>
        <v>87</v>
      </c>
      <c r="S151" s="264">
        <v>86</v>
      </c>
      <c r="T151" s="218"/>
      <c r="U151" s="36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</row>
    <row r="152" spans="1:54" ht="14.25" x14ac:dyDescent="0.2">
      <c r="A152" s="20" t="s">
        <v>41</v>
      </c>
      <c r="B152" s="249">
        <f>жукова!$P$8</f>
        <v>84</v>
      </c>
      <c r="C152" s="249">
        <f>жукова!$P$9</f>
        <v>78.260869565217391</v>
      </c>
      <c r="D152" s="249">
        <f>Боярская!$P$8</f>
        <v>100</v>
      </c>
      <c r="E152" s="249">
        <f>Боярская!$P$9</f>
        <v>90.909090909090907</v>
      </c>
      <c r="F152" s="250">
        <f>AVERAGE(B152:E152)</f>
        <v>88.292490118577064</v>
      </c>
      <c r="G152" s="249">
        <f>Боярская!$P$10</f>
        <v>96.15384615384616</v>
      </c>
      <c r="H152" s="249">
        <f>жукова!$P$10</f>
        <v>88.461538461538453</v>
      </c>
      <c r="I152" s="249">
        <f>Боярская!$P$11</f>
        <v>100</v>
      </c>
      <c r="J152" s="249">
        <f>жукова!$P$11</f>
        <v>69.230769230769226</v>
      </c>
      <c r="K152" s="249">
        <f>Боярская!$P$12</f>
        <v>100</v>
      </c>
      <c r="L152" s="250">
        <f>AVERAGE(G152:K152)</f>
        <v>90.769230769230774</v>
      </c>
      <c r="M152" s="249">
        <f>жукова!$P$12</f>
        <v>95.833333333333343</v>
      </c>
      <c r="N152" s="249">
        <f>жукова!$P$13</f>
        <v>88</v>
      </c>
      <c r="O152" s="249">
        <f>Боярская!$P$13</f>
        <v>96</v>
      </c>
      <c r="P152" s="249">
        <f>жукова!$P$14</f>
        <v>61.111111111111114</v>
      </c>
      <c r="Q152" s="249">
        <f>Боярская!$P$14</f>
        <v>96</v>
      </c>
      <c r="R152" s="251">
        <f>AVERAGE(M152:Q152)</f>
        <v>87.388888888888886</v>
      </c>
      <c r="S152" s="264">
        <f>AVERAGE(F152,L152,R152)</f>
        <v>88.816869925565584</v>
      </c>
      <c r="T152" s="219"/>
      <c r="U152" s="49"/>
    </row>
    <row r="153" spans="1:54" ht="14.25" x14ac:dyDescent="0.2">
      <c r="A153" s="20" t="s">
        <v>42</v>
      </c>
      <c r="B153" s="249"/>
      <c r="C153" s="249"/>
      <c r="D153" s="249"/>
      <c r="E153" s="249"/>
      <c r="F153" s="250"/>
      <c r="G153" s="249"/>
      <c r="H153" s="249"/>
      <c r="I153" s="249"/>
      <c r="J153" s="249"/>
      <c r="K153" s="249"/>
      <c r="L153" s="250"/>
      <c r="M153" s="249"/>
      <c r="N153" s="249"/>
      <c r="O153" s="249"/>
      <c r="P153" s="249"/>
      <c r="Q153" s="249"/>
      <c r="R153" s="251"/>
      <c r="S153" s="264"/>
      <c r="T153" s="219"/>
      <c r="U153" s="49"/>
    </row>
    <row r="154" spans="1:54" ht="14.25" x14ac:dyDescent="0.2">
      <c r="A154" s="20" t="s">
        <v>43</v>
      </c>
      <c r="B154" s="249"/>
      <c r="C154" s="249"/>
      <c r="D154" s="249"/>
      <c r="E154" s="249"/>
      <c r="F154" s="250"/>
      <c r="G154" s="249"/>
      <c r="H154" s="249"/>
      <c r="I154" s="249"/>
      <c r="J154" s="249"/>
      <c r="K154" s="249"/>
      <c r="L154" s="250"/>
      <c r="M154" s="249"/>
      <c r="N154" s="249"/>
      <c r="O154" s="249"/>
      <c r="P154" s="249"/>
      <c r="Q154" s="249"/>
      <c r="R154" s="251"/>
      <c r="S154" s="264"/>
      <c r="T154" s="219"/>
      <c r="U154" s="49"/>
    </row>
    <row r="155" spans="1:54" ht="14.25" x14ac:dyDescent="0.2">
      <c r="A155" s="129" t="s">
        <v>44</v>
      </c>
      <c r="B155" s="243">
        <f>B152-B151</f>
        <v>8</v>
      </c>
      <c r="C155" s="243">
        <f t="shared" ref="C155:S155" si="18">C152-C151</f>
        <v>9.2608695652173907</v>
      </c>
      <c r="D155" s="243">
        <f t="shared" si="18"/>
        <v>0</v>
      </c>
      <c r="E155" s="243">
        <f t="shared" si="18"/>
        <v>0.90909090909090651</v>
      </c>
      <c r="F155" s="241">
        <f t="shared" si="18"/>
        <v>4.5424901185770636</v>
      </c>
      <c r="G155" s="243">
        <f t="shared" si="18"/>
        <v>-3.8461538461538396</v>
      </c>
      <c r="H155" s="243">
        <f t="shared" si="18"/>
        <v>22.461538461538453</v>
      </c>
      <c r="I155" s="243">
        <f t="shared" si="18"/>
        <v>0</v>
      </c>
      <c r="J155" s="243">
        <f t="shared" si="18"/>
        <v>-3.7692307692307736</v>
      </c>
      <c r="K155" s="243">
        <f t="shared" si="18"/>
        <v>0</v>
      </c>
      <c r="L155" s="241">
        <f t="shared" si="18"/>
        <v>2.9692307692307764</v>
      </c>
      <c r="M155" s="243">
        <f t="shared" si="18"/>
        <v>-4.1666666666666572</v>
      </c>
      <c r="N155" s="243">
        <f t="shared" si="18"/>
        <v>0</v>
      </c>
      <c r="O155" s="243">
        <f t="shared" si="18"/>
        <v>0</v>
      </c>
      <c r="P155" s="243">
        <f t="shared" si="18"/>
        <v>6.1111111111111143</v>
      </c>
      <c r="Q155" s="243">
        <f t="shared" si="18"/>
        <v>0</v>
      </c>
      <c r="R155" s="241">
        <f t="shared" si="18"/>
        <v>0.38888888888888573</v>
      </c>
      <c r="S155" s="198">
        <f t="shared" si="18"/>
        <v>2.8168699255655838</v>
      </c>
      <c r="T155" s="220"/>
      <c r="U155" s="49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135"/>
      <c r="AL155" s="135"/>
      <c r="AM155" s="135"/>
      <c r="AN155" s="135"/>
      <c r="AO155" s="135"/>
      <c r="AP155" s="135"/>
      <c r="AQ155" s="135"/>
      <c r="AR155" s="135"/>
      <c r="AS155" s="135"/>
      <c r="AT155" s="135"/>
      <c r="AU155" s="135"/>
      <c r="AV155" s="135"/>
      <c r="AW155" s="135"/>
      <c r="AX155" s="135"/>
      <c r="AY155" s="135"/>
      <c r="AZ155" s="135"/>
      <c r="BA155" s="135"/>
      <c r="BB155" s="135"/>
    </row>
    <row r="156" spans="1:54" ht="69.75" x14ac:dyDescent="0.2">
      <c r="A156" s="23" t="s">
        <v>45</v>
      </c>
      <c r="B156" s="119" t="s">
        <v>235</v>
      </c>
      <c r="C156" s="119" t="s">
        <v>235</v>
      </c>
      <c r="D156" s="23" t="s">
        <v>236</v>
      </c>
      <c r="E156" s="23" t="s">
        <v>236</v>
      </c>
      <c r="F156" s="59"/>
      <c r="G156" s="58" t="s">
        <v>236</v>
      </c>
      <c r="H156" s="63" t="s">
        <v>235</v>
      </c>
      <c r="I156" s="63" t="s">
        <v>236</v>
      </c>
      <c r="J156" s="63" t="s">
        <v>235</v>
      </c>
      <c r="K156" s="61" t="s">
        <v>236</v>
      </c>
      <c r="L156" s="62"/>
      <c r="M156" s="61" t="s">
        <v>235</v>
      </c>
      <c r="N156" s="61" t="s">
        <v>235</v>
      </c>
      <c r="O156" s="61" t="s">
        <v>236</v>
      </c>
      <c r="P156" s="63" t="s">
        <v>235</v>
      </c>
      <c r="Q156" s="63" t="s">
        <v>236</v>
      </c>
      <c r="R156" s="154"/>
      <c r="S156" s="223"/>
      <c r="T156" s="219"/>
      <c r="U156" s="49"/>
    </row>
    <row r="158" spans="1:54" x14ac:dyDescent="0.15">
      <c r="U158" s="127"/>
    </row>
    <row r="159" spans="1:54" x14ac:dyDescent="0.15">
      <c r="A159" s="164"/>
      <c r="B159" s="469" t="s">
        <v>0</v>
      </c>
      <c r="C159" s="470"/>
      <c r="D159" s="470"/>
      <c r="E159" s="470"/>
      <c r="F159" s="471"/>
      <c r="G159" s="469" t="s">
        <v>1</v>
      </c>
      <c r="H159" s="470"/>
      <c r="I159" s="470"/>
      <c r="J159" s="470"/>
      <c r="K159" s="470"/>
      <c r="L159" s="471"/>
      <c r="M159" s="469" t="s">
        <v>2</v>
      </c>
      <c r="N159" s="470"/>
      <c r="O159" s="470"/>
      <c r="P159" s="470"/>
      <c r="Q159" s="470"/>
      <c r="R159" s="471"/>
      <c r="S159" s="481" t="s">
        <v>7</v>
      </c>
      <c r="U159" s="127"/>
    </row>
    <row r="160" spans="1:54" ht="14.25" x14ac:dyDescent="0.2">
      <c r="A160" s="468" t="s">
        <v>37</v>
      </c>
      <c r="B160" s="4" t="s">
        <v>9</v>
      </c>
      <c r="C160" s="4" t="s">
        <v>10</v>
      </c>
      <c r="D160" s="4" t="s">
        <v>11</v>
      </c>
      <c r="E160" s="4" t="s">
        <v>12</v>
      </c>
      <c r="F160" s="15" t="s">
        <v>14</v>
      </c>
      <c r="G160" s="4" t="s">
        <v>9</v>
      </c>
      <c r="H160" s="4" t="s">
        <v>10</v>
      </c>
      <c r="I160" s="4" t="s">
        <v>11</v>
      </c>
      <c r="J160" s="4" t="s">
        <v>12</v>
      </c>
      <c r="K160" s="4" t="s">
        <v>13</v>
      </c>
      <c r="L160" s="16" t="s">
        <v>14</v>
      </c>
      <c r="M160" s="7" t="s">
        <v>9</v>
      </c>
      <c r="N160" s="4" t="s">
        <v>10</v>
      </c>
      <c r="O160" s="4" t="s">
        <v>11</v>
      </c>
      <c r="P160" s="4" t="s">
        <v>12</v>
      </c>
      <c r="Q160" s="4" t="s">
        <v>13</v>
      </c>
      <c r="R160" s="16" t="s">
        <v>14</v>
      </c>
      <c r="S160" s="482"/>
      <c r="U160" s="127"/>
    </row>
    <row r="161" spans="1:54" ht="18" x14ac:dyDescent="0.25">
      <c r="A161" s="468"/>
      <c r="B161" s="474" t="s">
        <v>192</v>
      </c>
      <c r="C161" s="475"/>
      <c r="D161" s="475"/>
      <c r="E161" s="475"/>
      <c r="F161" s="475"/>
      <c r="G161" s="475"/>
      <c r="H161" s="475"/>
      <c r="I161" s="475"/>
      <c r="J161" s="475"/>
      <c r="K161" s="475"/>
      <c r="L161" s="475"/>
      <c r="M161" s="475"/>
      <c r="N161" s="475"/>
      <c r="O161" s="475"/>
      <c r="P161" s="475"/>
      <c r="Q161" s="475"/>
      <c r="R161" s="475"/>
      <c r="S161" s="476"/>
      <c r="U161" s="127"/>
    </row>
    <row r="162" spans="1:54" ht="14.25" x14ac:dyDescent="0.2">
      <c r="A162" s="157"/>
      <c r="B162" s="126">
        <v>100</v>
      </c>
      <c r="C162" s="126">
        <v>96</v>
      </c>
      <c r="D162" s="126">
        <v>100</v>
      </c>
      <c r="E162" s="126">
        <v>91</v>
      </c>
      <c r="F162" s="245">
        <f>AVERAGE(B162:E162)</f>
        <v>96.75</v>
      </c>
      <c r="G162" s="246">
        <v>84</v>
      </c>
      <c r="H162" s="246">
        <v>88</v>
      </c>
      <c r="I162" s="246">
        <v>88</v>
      </c>
      <c r="J162" s="246">
        <v>91</v>
      </c>
      <c r="K162" s="246">
        <v>83</v>
      </c>
      <c r="L162" s="125">
        <f>AVERAGE(G162:K162)</f>
        <v>86.8</v>
      </c>
      <c r="M162" s="246">
        <v>100</v>
      </c>
      <c r="N162" s="246">
        <v>88</v>
      </c>
      <c r="O162" s="246">
        <v>85</v>
      </c>
      <c r="P162" s="246">
        <v>70</v>
      </c>
      <c r="Q162" s="246">
        <v>84</v>
      </c>
      <c r="R162" s="125">
        <f>AVERAGE(M162:Q162)</f>
        <v>85.4</v>
      </c>
      <c r="S162" s="222">
        <f>AVERAGE(F162,L162,R162)</f>
        <v>89.65000000000002</v>
      </c>
      <c r="U162" s="127"/>
    </row>
    <row r="163" spans="1:54" ht="14.25" x14ac:dyDescent="0.2">
      <c r="A163" s="19" t="s">
        <v>39</v>
      </c>
      <c r="B163" s="246">
        <v>100</v>
      </c>
      <c r="C163" s="246">
        <v>82.6</v>
      </c>
      <c r="D163" s="246">
        <v>92</v>
      </c>
      <c r="E163" s="246">
        <v>100.80000000000001</v>
      </c>
      <c r="F163" s="125">
        <v>93.850000000000009</v>
      </c>
      <c r="G163" s="246">
        <v>61.5</v>
      </c>
      <c r="H163" s="246">
        <v>92.5</v>
      </c>
      <c r="I163" s="246">
        <v>88.4</v>
      </c>
      <c r="J163" s="246">
        <v>73</v>
      </c>
      <c r="K163" s="246">
        <v>84.6</v>
      </c>
      <c r="L163" s="125">
        <v>80</v>
      </c>
      <c r="M163" s="246">
        <v>91.6</v>
      </c>
      <c r="N163" s="246">
        <v>70.8</v>
      </c>
      <c r="O163" s="246">
        <v>80</v>
      </c>
      <c r="P163" s="246">
        <v>52.6</v>
      </c>
      <c r="Q163" s="246">
        <v>72</v>
      </c>
      <c r="R163" s="125">
        <v>73.400000000000006</v>
      </c>
      <c r="S163" s="222">
        <f>AVERAGE(F163,L163,R163)</f>
        <v>82.416666666666671</v>
      </c>
      <c r="U163" s="127"/>
    </row>
    <row r="164" spans="1:54" ht="14.25" x14ac:dyDescent="0.2">
      <c r="A164" s="20" t="s">
        <v>40</v>
      </c>
      <c r="B164" s="249">
        <f>'2 четверть 2016-2017 '!B51</f>
        <v>100</v>
      </c>
      <c r="C164" s="249">
        <f>'2 четверть 2016-2017 '!C51</f>
        <v>91.3</v>
      </c>
      <c r="D164" s="249">
        <f>'2 четверть 2016-2017 '!D51</f>
        <v>92</v>
      </c>
      <c r="E164" s="249">
        <f>'2 четверть 2016-2017 '!E51</f>
        <v>100</v>
      </c>
      <c r="F164" s="250">
        <f>'2 четверть 2016-2017 '!F51</f>
        <v>95.825000000000003</v>
      </c>
      <c r="G164" s="249">
        <f>'2 четверть 2016-2017 '!G51</f>
        <v>73</v>
      </c>
      <c r="H164" s="249">
        <f>'2 четверть 2016-2017 '!H51</f>
        <v>92.5</v>
      </c>
      <c r="I164" s="249">
        <f>'2 четверть 2016-2017 '!I51</f>
        <v>88.4</v>
      </c>
      <c r="J164" s="249">
        <f>'2 четверть 2016-2017 '!J51</f>
        <v>73</v>
      </c>
      <c r="K164" s="249">
        <f>'2 четверть 2016-2017 '!K51</f>
        <v>84.6</v>
      </c>
      <c r="L164" s="250">
        <f>'2 четверть 2016-2017 '!L51</f>
        <v>82.3</v>
      </c>
      <c r="M164" s="249">
        <f>'2 четверть 2016-2017 '!M51</f>
        <v>91.6</v>
      </c>
      <c r="N164" s="249">
        <f>'2 четверть 2016-2017 '!N51</f>
        <v>84</v>
      </c>
      <c r="O164" s="249">
        <f>'2 четверть 2016-2017 '!O51</f>
        <v>92</v>
      </c>
      <c r="P164" s="249">
        <f>'2 четверть 2016-2017 '!P51</f>
        <v>66.599999999999994</v>
      </c>
      <c r="Q164" s="249">
        <f>'2 четверть 2016-2017 '!Q51</f>
        <v>72</v>
      </c>
      <c r="R164" s="250">
        <f>'2 четверть 2016-2017 '!R51</f>
        <v>81.240000000000009</v>
      </c>
      <c r="S164" s="363">
        <v>95</v>
      </c>
      <c r="T164" s="132"/>
      <c r="U164" s="127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</row>
    <row r="165" spans="1:54" ht="14.25" x14ac:dyDescent="0.2">
      <c r="A165" s="20" t="s">
        <v>41</v>
      </c>
      <c r="B165" s="249">
        <f>'3 четверть 2016-2017  (2)'!B53</f>
        <v>92</v>
      </c>
      <c r="C165" s="249">
        <f>'3 четверть 2016-2017  (2)'!C53</f>
        <v>82.608695652173907</v>
      </c>
      <c r="D165" s="249">
        <f>'3 четверть 2016-2017  (2)'!D53</f>
        <v>88</v>
      </c>
      <c r="E165" s="249">
        <f>'3 четверть 2016-2017  (2)'!E53</f>
        <v>95.454545454545453</v>
      </c>
      <c r="F165" s="250">
        <f>AVERAGE(B165:E165)</f>
        <v>89.515810276679829</v>
      </c>
      <c r="G165" s="249">
        <f>'3 четверть 2016-2017  (2)'!G53</f>
        <v>76.923076923076934</v>
      </c>
      <c r="H165" s="249">
        <f>'3 четверть 2016-2017  (2)'!H53</f>
        <v>96.15384615384616</v>
      </c>
      <c r="I165" s="249">
        <f>'3 четверть 2016-2017  (2)'!I53</f>
        <v>77.777777777777786</v>
      </c>
      <c r="J165" s="249">
        <f>'3 четверть 2016-2017  (2)'!J53</f>
        <v>80.769230769230774</v>
      </c>
      <c r="K165" s="249">
        <f>'3 четверть 2016-2017  (2)'!K53</f>
        <v>76.923076923076934</v>
      </c>
      <c r="L165" s="250">
        <f>AVERAGE(G165:K165)</f>
        <v>81.709401709401703</v>
      </c>
      <c r="M165" s="249">
        <f>'3 четверть 2016-2017  (2)'!M53</f>
        <v>95.833333333333343</v>
      </c>
      <c r="N165" s="249">
        <f>'3 четверть 2016-2017  (2)'!N53</f>
        <v>84</v>
      </c>
      <c r="O165" s="249">
        <f>'3 четверть 2016-2017  (2)'!O53</f>
        <v>84</v>
      </c>
      <c r="P165" s="249">
        <f>'3 четверть 2016-2017  (2)'!P53</f>
        <v>50</v>
      </c>
      <c r="Q165" s="249">
        <f>'3 четверть 2016-2017  (2)'!Q53</f>
        <v>80</v>
      </c>
      <c r="R165" s="250">
        <f>AVERAGE(M165:Q165)</f>
        <v>78.76666666666668</v>
      </c>
      <c r="S165" s="264">
        <f>AVERAGE(F165,L165,R165)</f>
        <v>83.330626217582747</v>
      </c>
      <c r="U165" s="127"/>
    </row>
    <row r="166" spans="1:54" ht="14.25" x14ac:dyDescent="0.2">
      <c r="A166" s="20" t="s">
        <v>42</v>
      </c>
      <c r="B166" s="249"/>
      <c r="C166" s="249"/>
      <c r="D166" s="249"/>
      <c r="E166" s="249"/>
      <c r="F166" s="250"/>
      <c r="G166" s="249"/>
      <c r="H166" s="249"/>
      <c r="I166" s="249"/>
      <c r="J166" s="249"/>
      <c r="K166" s="249"/>
      <c r="L166" s="250"/>
      <c r="M166" s="249"/>
      <c r="N166" s="249"/>
      <c r="O166" s="249"/>
      <c r="P166" s="249"/>
      <c r="Q166" s="249"/>
      <c r="R166" s="250"/>
      <c r="S166" s="264"/>
      <c r="U166" s="127"/>
    </row>
    <row r="167" spans="1:54" ht="14.25" x14ac:dyDescent="0.2">
      <c r="A167" s="20" t="s">
        <v>43</v>
      </c>
      <c r="B167" s="249"/>
      <c r="C167" s="249"/>
      <c r="D167" s="249"/>
      <c r="E167" s="249"/>
      <c r="F167" s="250"/>
      <c r="G167" s="249"/>
      <c r="H167" s="249"/>
      <c r="I167" s="249"/>
      <c r="J167" s="249"/>
      <c r="K167" s="249"/>
      <c r="L167" s="250"/>
      <c r="M167" s="249"/>
      <c r="N167" s="249"/>
      <c r="O167" s="249"/>
      <c r="P167" s="249"/>
      <c r="Q167" s="249"/>
      <c r="R167" s="250"/>
      <c r="S167" s="264"/>
      <c r="U167" s="127"/>
    </row>
    <row r="168" spans="1:54" ht="15" x14ac:dyDescent="0.25">
      <c r="A168" s="129" t="s">
        <v>44</v>
      </c>
      <c r="B168" s="240">
        <f>B165-B164</f>
        <v>-8</v>
      </c>
      <c r="C168" s="240">
        <f t="shared" ref="C168:S168" si="19">C165-C164</f>
        <v>-8.6913043478260903</v>
      </c>
      <c r="D168" s="240">
        <f t="shared" si="19"/>
        <v>-4</v>
      </c>
      <c r="E168" s="240">
        <f t="shared" si="19"/>
        <v>-4.5454545454545467</v>
      </c>
      <c r="F168" s="241">
        <f t="shared" si="19"/>
        <v>-6.3091897233201735</v>
      </c>
      <c r="G168" s="240">
        <f t="shared" si="19"/>
        <v>3.923076923076934</v>
      </c>
      <c r="H168" s="240">
        <f t="shared" si="19"/>
        <v>3.6538461538461604</v>
      </c>
      <c r="I168" s="240">
        <f t="shared" si="19"/>
        <v>-10.62222222222222</v>
      </c>
      <c r="J168" s="240">
        <f t="shared" si="19"/>
        <v>7.7692307692307736</v>
      </c>
      <c r="K168" s="240">
        <f t="shared" si="19"/>
        <v>-7.6769230769230603</v>
      </c>
      <c r="L168" s="241">
        <f t="shared" si="19"/>
        <v>-0.59059829059829383</v>
      </c>
      <c r="M168" s="240">
        <f t="shared" si="19"/>
        <v>4.2333333333333485</v>
      </c>
      <c r="N168" s="240">
        <f t="shared" si="19"/>
        <v>0</v>
      </c>
      <c r="O168" s="240">
        <f t="shared" si="19"/>
        <v>-8</v>
      </c>
      <c r="P168" s="240">
        <f t="shared" si="19"/>
        <v>-16.599999999999994</v>
      </c>
      <c r="Q168" s="240">
        <f t="shared" si="19"/>
        <v>8</v>
      </c>
      <c r="R168" s="241">
        <f t="shared" si="19"/>
        <v>-2.4733333333333292</v>
      </c>
      <c r="S168" s="198">
        <f t="shared" si="19"/>
        <v>-11.669373782417253</v>
      </c>
      <c r="T168" s="135"/>
      <c r="U168" s="137"/>
      <c r="V168" s="135"/>
      <c r="W168" s="135"/>
      <c r="X168" s="135"/>
      <c r="Y168" s="135"/>
      <c r="Z168" s="135"/>
      <c r="AA168" s="135"/>
      <c r="AB168" s="135"/>
      <c r="AC168" s="135"/>
      <c r="AD168" s="135"/>
      <c r="AE168" s="135"/>
      <c r="AF168" s="135"/>
      <c r="AG168" s="135"/>
      <c r="AH168" s="135"/>
      <c r="AI168" s="135"/>
      <c r="AJ168" s="135"/>
      <c r="AK168" s="135"/>
      <c r="AL168" s="135"/>
      <c r="AM168" s="135"/>
      <c r="AN168" s="135"/>
      <c r="AO168" s="135"/>
      <c r="AP168" s="135"/>
      <c r="AQ168" s="135"/>
      <c r="AR168" s="135"/>
      <c r="AS168" s="135"/>
      <c r="AT168" s="135"/>
      <c r="AU168" s="135"/>
      <c r="AV168" s="135"/>
      <c r="AW168" s="135"/>
      <c r="AX168" s="135"/>
      <c r="AY168" s="135"/>
      <c r="AZ168" s="135"/>
      <c r="BA168" s="135"/>
      <c r="BB168" s="135"/>
    </row>
    <row r="169" spans="1:54" ht="69.75" x14ac:dyDescent="0.25">
      <c r="A169" s="23" t="s">
        <v>45</v>
      </c>
      <c r="B169" s="23" t="s">
        <v>237</v>
      </c>
      <c r="C169" s="23" t="s">
        <v>237</v>
      </c>
      <c r="D169" s="23" t="s">
        <v>237</v>
      </c>
      <c r="E169" s="23" t="s">
        <v>237</v>
      </c>
      <c r="F169" s="59"/>
      <c r="G169" s="119" t="s">
        <v>237</v>
      </c>
      <c r="H169" s="23" t="s">
        <v>237</v>
      </c>
      <c r="I169" s="23" t="s">
        <v>237</v>
      </c>
      <c r="J169" s="23" t="s">
        <v>237</v>
      </c>
      <c r="K169" s="23" t="s">
        <v>237</v>
      </c>
      <c r="L169" s="59"/>
      <c r="M169" s="23" t="s">
        <v>237</v>
      </c>
      <c r="N169" s="23" t="s">
        <v>237</v>
      </c>
      <c r="O169" s="23" t="s">
        <v>237</v>
      </c>
      <c r="P169" s="23" t="s">
        <v>237</v>
      </c>
      <c r="Q169" s="23" t="s">
        <v>237</v>
      </c>
      <c r="R169" s="62"/>
      <c r="S169" s="223"/>
      <c r="U169" s="128"/>
    </row>
    <row r="170" spans="1:54" ht="15" x14ac:dyDescent="0.25">
      <c r="U170" s="128"/>
    </row>
    <row r="171" spans="1:54" ht="15" x14ac:dyDescent="0.25">
      <c r="U171" s="128"/>
    </row>
    <row r="172" spans="1:54" ht="15" x14ac:dyDescent="0.25">
      <c r="A172" s="164"/>
      <c r="B172" s="469" t="s">
        <v>3</v>
      </c>
      <c r="C172" s="470"/>
      <c r="D172" s="470"/>
      <c r="E172" s="470"/>
      <c r="F172" s="470"/>
      <c r="G172" s="471"/>
      <c r="H172" s="469" t="s">
        <v>4</v>
      </c>
      <c r="I172" s="470"/>
      <c r="J172" s="470"/>
      <c r="K172" s="471"/>
      <c r="L172" s="469" t="s">
        <v>5</v>
      </c>
      <c r="M172" s="470"/>
      <c r="N172" s="471"/>
      <c r="O172" s="469" t="s">
        <v>6</v>
      </c>
      <c r="P172" s="470"/>
      <c r="Q172" s="471"/>
      <c r="R172" s="472" t="s">
        <v>246</v>
      </c>
      <c r="U172" s="128"/>
    </row>
    <row r="173" spans="1:54" ht="14.25" x14ac:dyDescent="0.2">
      <c r="A173" s="468" t="s">
        <v>37</v>
      </c>
      <c r="B173" s="4" t="s">
        <v>9</v>
      </c>
      <c r="C173" s="4" t="s">
        <v>10</v>
      </c>
      <c r="D173" s="4" t="s">
        <v>11</v>
      </c>
      <c r="E173" s="4" t="s">
        <v>12</v>
      </c>
      <c r="F173" s="4" t="s">
        <v>13</v>
      </c>
      <c r="G173" s="16" t="s">
        <v>14</v>
      </c>
      <c r="H173" s="4" t="s">
        <v>9</v>
      </c>
      <c r="I173" s="4" t="s">
        <v>10</v>
      </c>
      <c r="J173" s="4" t="s">
        <v>11</v>
      </c>
      <c r="K173" s="18" t="s">
        <v>14</v>
      </c>
      <c r="L173" s="284" t="s">
        <v>9</v>
      </c>
      <c r="M173" s="284" t="s">
        <v>10</v>
      </c>
      <c r="N173" s="17" t="s">
        <v>14</v>
      </c>
      <c r="O173" s="284" t="s">
        <v>9</v>
      </c>
      <c r="P173" s="284" t="s">
        <v>10</v>
      </c>
      <c r="Q173" s="17" t="s">
        <v>14</v>
      </c>
      <c r="R173" s="473"/>
    </row>
    <row r="174" spans="1:54" ht="18" x14ac:dyDescent="0.25">
      <c r="A174" s="468"/>
      <c r="B174" s="474" t="s">
        <v>193</v>
      </c>
      <c r="C174" s="475"/>
      <c r="D174" s="475"/>
      <c r="E174" s="475"/>
      <c r="F174" s="475"/>
      <c r="G174" s="475"/>
      <c r="H174" s="475"/>
      <c r="I174" s="475"/>
      <c r="J174" s="475"/>
      <c r="K174" s="475"/>
      <c r="L174" s="475"/>
      <c r="M174" s="475"/>
      <c r="N174" s="475"/>
      <c r="O174" s="475"/>
      <c r="P174" s="475"/>
      <c r="Q174" s="476"/>
      <c r="R174" s="188"/>
    </row>
    <row r="175" spans="1:54" ht="14.25" x14ac:dyDescent="0.2">
      <c r="A175" s="157"/>
      <c r="B175" s="246"/>
      <c r="C175" s="246"/>
      <c r="D175" s="246"/>
      <c r="E175" s="246"/>
      <c r="F175" s="246"/>
      <c r="G175" s="125"/>
      <c r="H175" s="246"/>
      <c r="I175" s="246"/>
      <c r="J175" s="246"/>
      <c r="K175" s="248"/>
      <c r="L175" s="289">
        <v>88.5</v>
      </c>
      <c r="M175" s="289">
        <v>82</v>
      </c>
      <c r="N175" s="260">
        <f>AVERAGE(L175:M175)</f>
        <v>85.25</v>
      </c>
      <c r="O175" s="378">
        <v>100</v>
      </c>
      <c r="P175" s="378">
        <v>100</v>
      </c>
      <c r="Q175" s="260">
        <f>AVERAGE(O175:P175)</f>
        <v>100</v>
      </c>
      <c r="R175" s="190">
        <f>AVERAGE(N175,Q175)</f>
        <v>92.625</v>
      </c>
    </row>
    <row r="176" spans="1:54" ht="14.25" x14ac:dyDescent="0.2">
      <c r="A176" s="19" t="s">
        <v>39</v>
      </c>
      <c r="B176" s="246">
        <v>100</v>
      </c>
      <c r="C176" s="246">
        <v>88</v>
      </c>
      <c r="D176" s="246">
        <v>100</v>
      </c>
      <c r="E176" s="246">
        <v>72</v>
      </c>
      <c r="F176" s="246">
        <v>68</v>
      </c>
      <c r="G176" s="125">
        <v>85.6</v>
      </c>
      <c r="H176" s="246">
        <v>84</v>
      </c>
      <c r="I176" s="246">
        <v>76</v>
      </c>
      <c r="J176" s="246">
        <v>87.5</v>
      </c>
      <c r="K176" s="248">
        <v>82.5</v>
      </c>
      <c r="L176" s="289"/>
      <c r="M176" s="289"/>
      <c r="N176" s="260"/>
      <c r="O176" s="289"/>
      <c r="P176" s="289"/>
      <c r="Q176" s="260"/>
      <c r="R176" s="190">
        <f>AVERAGE(G176,K176)</f>
        <v>84.05</v>
      </c>
      <c r="T176" s="49"/>
    </row>
    <row r="177" spans="1:20" ht="14.25" x14ac:dyDescent="0.2">
      <c r="A177" s="20" t="s">
        <v>40</v>
      </c>
      <c r="B177" s="249">
        <f>'2 четверть 2016-2017 '!S56</f>
        <v>100</v>
      </c>
      <c r="C177" s="249">
        <f>'2 четверть 2016-2017 '!T56</f>
        <v>88</v>
      </c>
      <c r="D177" s="249">
        <f>'2 четверть 2016-2017 '!U56</f>
        <v>96</v>
      </c>
      <c r="E177" s="249">
        <f>'2 четверть 2016-2017 '!V56</f>
        <v>83</v>
      </c>
      <c r="F177" s="249">
        <f>'2 четверть 2016-2017 '!W56</f>
        <v>81</v>
      </c>
      <c r="G177" s="250">
        <f>'2 четверть 2016-2017 '!X56</f>
        <v>89.6</v>
      </c>
      <c r="H177" s="249">
        <f>'2 четверть 2016-2017 '!Y56</f>
        <v>66</v>
      </c>
      <c r="I177" s="249">
        <f>'2 четверть 2016-2017 '!Z56</f>
        <v>76</v>
      </c>
      <c r="J177" s="249">
        <f>'2 четверть 2016-2017 '!AA56</f>
        <v>87.5</v>
      </c>
      <c r="K177" s="251">
        <f>'2 четверть 2016-2017 '!AB56</f>
        <v>76.5</v>
      </c>
      <c r="L177" s="290">
        <f>'2 четверть 2016-2017 '!AC56</f>
        <v>100</v>
      </c>
      <c r="M177" s="290">
        <f>'2 четверть 2016-2017 '!AD56</f>
        <v>100</v>
      </c>
      <c r="N177" s="262">
        <f>'2 четверть 2016-2017 '!AE56</f>
        <v>100</v>
      </c>
      <c r="O177" s="290">
        <f>'2 четверть 2016-2017 '!AF56</f>
        <v>100</v>
      </c>
      <c r="P177" s="290">
        <f>'2 четверть 2016-2017 '!AG56</f>
        <v>100</v>
      </c>
      <c r="Q177" s="262">
        <f>'2 четверть 2016-2017 '!AH56</f>
        <v>100</v>
      </c>
      <c r="R177" s="190">
        <f>'2 четверть 2016-2017 '!AI56</f>
        <v>93.22</v>
      </c>
      <c r="T177" s="49"/>
    </row>
    <row r="178" spans="1:20" ht="14.25" x14ac:dyDescent="0.2">
      <c r="A178" s="20" t="s">
        <v>41</v>
      </c>
      <c r="B178" s="249">
        <f>Боярская!$P$15</f>
        <v>100</v>
      </c>
      <c r="C178" s="249">
        <f>жукова!$P$15</f>
        <v>88</v>
      </c>
      <c r="D178" s="249">
        <f>Боярская!$P$16</f>
        <v>96</v>
      </c>
      <c r="E178" s="249">
        <f>Боярская!$P$17</f>
        <v>100</v>
      </c>
      <c r="F178" s="249">
        <f>жукова!$P$16</f>
        <v>90.476190476190482</v>
      </c>
      <c r="G178" s="250">
        <f>AVERAGE(B178:F178)</f>
        <v>94.895238095238099</v>
      </c>
      <c r="H178" s="249">
        <f>Печенкина!$P$8</f>
        <v>84</v>
      </c>
      <c r="I178" s="249">
        <f>Печенкина!$P$9</f>
        <v>76</v>
      </c>
      <c r="J178" s="249">
        <f>Печенкина!$P$10</f>
        <v>70.833333333333343</v>
      </c>
      <c r="K178" s="251">
        <f>AVERAGE(H178:J178)</f>
        <v>76.944444444444443</v>
      </c>
      <c r="L178" s="290" t="e">
        <f>Печенкина!$P$11</f>
        <v>#DIV/0!</v>
      </c>
      <c r="M178" s="290" t="e">
        <f>Печенкина!$P$12</f>
        <v>#DIV/0!</v>
      </c>
      <c r="N178" s="262"/>
      <c r="O178" s="290" t="e">
        <f>Печенкина!$P$13</f>
        <v>#DIV/0!</v>
      </c>
      <c r="P178" s="290" t="e">
        <f>Печенкина!$P$14</f>
        <v>#DIV/0!</v>
      </c>
      <c r="Q178" s="262"/>
      <c r="R178" s="190">
        <f>AVERAGE(G178,K178)</f>
        <v>85.919841269841271</v>
      </c>
      <c r="T178" s="49"/>
    </row>
    <row r="179" spans="1:20" ht="14.25" x14ac:dyDescent="0.2">
      <c r="A179" s="20" t="s">
        <v>42</v>
      </c>
      <c r="B179" s="249"/>
      <c r="C179" s="249"/>
      <c r="D179" s="249"/>
      <c r="E179" s="249"/>
      <c r="F179" s="249"/>
      <c r="G179" s="250"/>
      <c r="H179" s="249"/>
      <c r="I179" s="249"/>
      <c r="J179" s="249"/>
      <c r="K179" s="251"/>
      <c r="L179" s="290"/>
      <c r="M179" s="290"/>
      <c r="N179" s="262"/>
      <c r="O179" s="290"/>
      <c r="P179" s="290"/>
      <c r="Q179" s="262"/>
      <c r="R179" s="190"/>
    </row>
    <row r="180" spans="1:20" ht="14.25" x14ac:dyDescent="0.2">
      <c r="A180" s="20" t="s">
        <v>43</v>
      </c>
      <c r="B180" s="249"/>
      <c r="C180" s="249"/>
      <c r="D180" s="249"/>
      <c r="E180" s="249"/>
      <c r="F180" s="249"/>
      <c r="G180" s="250"/>
      <c r="H180" s="249"/>
      <c r="I180" s="249"/>
      <c r="J180" s="249"/>
      <c r="K180" s="251"/>
      <c r="L180" s="290"/>
      <c r="M180" s="290"/>
      <c r="N180" s="262"/>
      <c r="O180" s="290"/>
      <c r="P180" s="290"/>
      <c r="Q180" s="262"/>
      <c r="R180" s="190"/>
    </row>
    <row r="181" spans="1:20" ht="14.25" x14ac:dyDescent="0.2">
      <c r="A181" s="129" t="s">
        <v>44</v>
      </c>
      <c r="B181" s="240">
        <f>B178-B177</f>
        <v>0</v>
      </c>
      <c r="C181" s="240">
        <f t="shared" ref="C181:R181" si="20">C178-C177</f>
        <v>0</v>
      </c>
      <c r="D181" s="240">
        <f t="shared" si="20"/>
        <v>0</v>
      </c>
      <c r="E181" s="240">
        <f t="shared" si="20"/>
        <v>17</v>
      </c>
      <c r="F181" s="240">
        <f t="shared" si="20"/>
        <v>9.4761904761904816</v>
      </c>
      <c r="G181" s="241">
        <f t="shared" si="20"/>
        <v>5.2952380952381048</v>
      </c>
      <c r="H181" s="240">
        <f t="shared" si="20"/>
        <v>18</v>
      </c>
      <c r="I181" s="240">
        <f t="shared" si="20"/>
        <v>0</v>
      </c>
      <c r="J181" s="240">
        <f t="shared" si="20"/>
        <v>-16.666666666666657</v>
      </c>
      <c r="K181" s="241">
        <f t="shared" si="20"/>
        <v>0.44444444444444287</v>
      </c>
      <c r="L181" s="240" t="e">
        <f t="shared" si="20"/>
        <v>#DIV/0!</v>
      </c>
      <c r="M181" s="240" t="e">
        <f t="shared" si="20"/>
        <v>#DIV/0!</v>
      </c>
      <c r="N181" s="241">
        <f t="shared" si="20"/>
        <v>-100</v>
      </c>
      <c r="O181" s="240" t="e">
        <f t="shared" si="20"/>
        <v>#DIV/0!</v>
      </c>
      <c r="P181" s="240" t="e">
        <f t="shared" si="20"/>
        <v>#DIV/0!</v>
      </c>
      <c r="Q181" s="241">
        <f t="shared" si="20"/>
        <v>-100</v>
      </c>
      <c r="R181" s="198">
        <f t="shared" si="20"/>
        <v>-7.3001587301587278</v>
      </c>
    </row>
    <row r="182" spans="1:20" ht="81.75" x14ac:dyDescent="0.2">
      <c r="A182" s="23" t="s">
        <v>45</v>
      </c>
      <c r="B182" s="61" t="s">
        <v>236</v>
      </c>
      <c r="C182" s="61" t="s">
        <v>235</v>
      </c>
      <c r="D182" s="61" t="s">
        <v>236</v>
      </c>
      <c r="E182" s="61" t="s">
        <v>236</v>
      </c>
      <c r="F182" s="63" t="s">
        <v>235</v>
      </c>
      <c r="G182" s="62"/>
      <c r="H182" s="61" t="s">
        <v>238</v>
      </c>
      <c r="I182" s="61" t="s">
        <v>238</v>
      </c>
      <c r="J182" s="61" t="s">
        <v>238</v>
      </c>
      <c r="K182" s="178"/>
      <c r="L182" s="285" t="s">
        <v>238</v>
      </c>
      <c r="M182" s="285" t="s">
        <v>238</v>
      </c>
      <c r="N182" s="178"/>
      <c r="O182" s="285" t="s">
        <v>238</v>
      </c>
      <c r="P182" s="285" t="s">
        <v>238</v>
      </c>
      <c r="Q182" s="178"/>
      <c r="R182" s="188"/>
    </row>
    <row r="185" spans="1:20" x14ac:dyDescent="0.15">
      <c r="A185" s="164"/>
      <c r="B185" s="469" t="s">
        <v>3</v>
      </c>
      <c r="C185" s="470"/>
      <c r="D185" s="470"/>
      <c r="E185" s="470"/>
      <c r="F185" s="470"/>
      <c r="G185" s="471"/>
      <c r="H185" s="469" t="s">
        <v>5</v>
      </c>
      <c r="I185" s="470"/>
      <c r="J185" s="471"/>
      <c r="K185" s="469" t="s">
        <v>6</v>
      </c>
      <c r="L185" s="470"/>
      <c r="M185" s="471"/>
      <c r="N185" s="472" t="s">
        <v>246</v>
      </c>
    </row>
    <row r="186" spans="1:20" ht="14.25" x14ac:dyDescent="0.2">
      <c r="A186" s="468" t="s">
        <v>37</v>
      </c>
      <c r="B186" s="4" t="s">
        <v>9</v>
      </c>
      <c r="C186" s="4" t="s">
        <v>10</v>
      </c>
      <c r="D186" s="4" t="s">
        <v>11</v>
      </c>
      <c r="E186" s="4" t="s">
        <v>12</v>
      </c>
      <c r="F186" s="4" t="s">
        <v>13</v>
      </c>
      <c r="G186" s="16" t="s">
        <v>14</v>
      </c>
      <c r="H186" s="284" t="s">
        <v>9</v>
      </c>
      <c r="I186" s="284" t="s">
        <v>10</v>
      </c>
      <c r="J186" s="17" t="s">
        <v>14</v>
      </c>
      <c r="K186" s="284" t="s">
        <v>9</v>
      </c>
      <c r="L186" s="284" t="s">
        <v>10</v>
      </c>
      <c r="M186" s="17" t="s">
        <v>14</v>
      </c>
      <c r="N186" s="473"/>
    </row>
    <row r="187" spans="1:20" ht="18" x14ac:dyDescent="0.25">
      <c r="A187" s="468"/>
      <c r="B187" s="474" t="s">
        <v>29</v>
      </c>
      <c r="C187" s="475"/>
      <c r="D187" s="475"/>
      <c r="E187" s="475"/>
      <c r="F187" s="475"/>
      <c r="G187" s="475"/>
      <c r="H187" s="475"/>
      <c r="I187" s="475"/>
      <c r="J187" s="475"/>
      <c r="K187" s="475"/>
      <c r="L187" s="475"/>
      <c r="M187" s="476"/>
      <c r="N187" s="188"/>
    </row>
    <row r="188" spans="1:20" ht="14.25" x14ac:dyDescent="0.2">
      <c r="A188" s="157"/>
      <c r="B188" s="27"/>
      <c r="C188" s="27"/>
      <c r="D188" s="27"/>
      <c r="E188" s="27"/>
      <c r="F188" s="27"/>
      <c r="G188" s="24"/>
      <c r="H188" s="289"/>
      <c r="I188" s="289"/>
      <c r="J188" s="260"/>
      <c r="K188" s="289">
        <v>100</v>
      </c>
      <c r="L188" s="289">
        <v>100</v>
      </c>
      <c r="M188" s="260">
        <v>100</v>
      </c>
      <c r="N188" s="190">
        <v>100</v>
      </c>
      <c r="O188" s="155"/>
    </row>
    <row r="189" spans="1:20" ht="14.25" x14ac:dyDescent="0.2">
      <c r="A189" s="19" t="s">
        <v>39</v>
      </c>
      <c r="B189" s="246">
        <v>85</v>
      </c>
      <c r="C189" s="246">
        <v>88</v>
      </c>
      <c r="D189" s="246">
        <v>88</v>
      </c>
      <c r="E189" s="246">
        <v>100</v>
      </c>
      <c r="F189" s="246">
        <v>68</v>
      </c>
      <c r="G189" s="248">
        <v>85.8</v>
      </c>
      <c r="H189" s="289"/>
      <c r="I189" s="289"/>
      <c r="J189" s="260"/>
      <c r="K189" s="289"/>
      <c r="L189" s="289"/>
      <c r="M189" s="260"/>
      <c r="N189" s="190"/>
      <c r="O189" s="132"/>
      <c r="P189" s="132"/>
      <c r="Q189" s="132"/>
    </row>
    <row r="190" spans="1:20" ht="14.25" x14ac:dyDescent="0.2">
      <c r="A190" s="20" t="s">
        <v>40</v>
      </c>
      <c r="B190" s="249">
        <f>'2 четверть 2016-2017 '!S50</f>
        <v>100</v>
      </c>
      <c r="C190" s="249">
        <f>'2 четверть 2016-2017 '!T50</f>
        <v>100</v>
      </c>
      <c r="D190" s="249">
        <f>'2 четверть 2016-2017 '!U50</f>
        <v>100</v>
      </c>
      <c r="E190" s="249">
        <f>'2 четверть 2016-2017 '!V50</f>
        <v>100</v>
      </c>
      <c r="F190" s="249">
        <f>'2 четверть 2016-2017 '!W50</f>
        <v>100</v>
      </c>
      <c r="G190" s="251">
        <f>'2 четверть 2016-2017 '!X50</f>
        <v>100</v>
      </c>
      <c r="H190" s="290">
        <v>100</v>
      </c>
      <c r="I190" s="290">
        <v>100</v>
      </c>
      <c r="J190" s="262">
        <v>100</v>
      </c>
      <c r="K190" s="290">
        <v>100</v>
      </c>
      <c r="L190" s="290">
        <f>'2 четверть 2016-2017 '!AC50</f>
        <v>100</v>
      </c>
      <c r="M190" s="262">
        <f>'2 четверть 2016-2017 '!AD50</f>
        <v>100</v>
      </c>
      <c r="N190" s="190">
        <f>'2 четверть 2016-2017 '!AE50</f>
        <v>100</v>
      </c>
      <c r="O190" s="132"/>
      <c r="P190" s="132"/>
      <c r="Q190" s="132"/>
      <c r="R190" s="132"/>
    </row>
    <row r="191" spans="1:20" ht="14.25" x14ac:dyDescent="0.2">
      <c r="A191" s="20" t="s">
        <v>41</v>
      </c>
      <c r="B191" s="249">
        <f>Егоршин!$P$8</f>
        <v>68.181818181818173</v>
      </c>
      <c r="C191" s="249">
        <f>Егоршин!$P$9</f>
        <v>72</v>
      </c>
      <c r="D191" s="249">
        <f>Егоршин!$P$10</f>
        <v>72</v>
      </c>
      <c r="E191" s="249">
        <f>Егоршин!$P$11</f>
        <v>55.555555555555557</v>
      </c>
      <c r="F191" s="249">
        <f>Егоршин!$P$12</f>
        <v>28.571428571428569</v>
      </c>
      <c r="G191" s="251">
        <f>AVERAGE(B191:F191)</f>
        <v>59.26176046176046</v>
      </c>
      <c r="H191" s="290" t="e">
        <f>Егоршин!$P$13</f>
        <v>#DIV/0!</v>
      </c>
      <c r="I191" s="290" t="e">
        <f>Егоршин!$P$14</f>
        <v>#DIV/0!</v>
      </c>
      <c r="J191" s="262"/>
      <c r="K191" s="290" t="e">
        <f>Егоршин!$P$15</f>
        <v>#DIV/0!</v>
      </c>
      <c r="L191" s="290" t="e">
        <f>Егоршин!$P$16</f>
        <v>#DIV/0!</v>
      </c>
      <c r="M191" s="262"/>
      <c r="N191" s="190">
        <v>59.3</v>
      </c>
    </row>
    <row r="192" spans="1:20" ht="14.25" x14ac:dyDescent="0.2">
      <c r="A192" s="20" t="s">
        <v>42</v>
      </c>
      <c r="B192" s="249"/>
      <c r="C192" s="249"/>
      <c r="D192" s="249"/>
      <c r="E192" s="249"/>
      <c r="F192" s="249"/>
      <c r="G192" s="251"/>
      <c r="H192" s="290" t="e">
        <f>Егоршин!$P$13</f>
        <v>#DIV/0!</v>
      </c>
      <c r="I192" s="290" t="e">
        <f>Егоршин!$P$14</f>
        <v>#DIV/0!</v>
      </c>
      <c r="J192" s="262"/>
      <c r="K192" s="290" t="e">
        <f>Егоршин!$P$15</f>
        <v>#DIV/0!</v>
      </c>
      <c r="L192" s="290" t="e">
        <f>Егоршин!$P$16</f>
        <v>#DIV/0!</v>
      </c>
      <c r="M192" s="262"/>
      <c r="N192" s="190"/>
    </row>
    <row r="193" spans="1:36" ht="14.25" x14ac:dyDescent="0.2">
      <c r="A193" s="20" t="s">
        <v>43</v>
      </c>
      <c r="B193" s="249"/>
      <c r="C193" s="249"/>
      <c r="D193" s="249"/>
      <c r="E193" s="249"/>
      <c r="F193" s="249"/>
      <c r="G193" s="251"/>
      <c r="H193" s="290"/>
      <c r="I193" s="290"/>
      <c r="J193" s="262"/>
      <c r="K193" s="290"/>
      <c r="L193" s="290"/>
      <c r="M193" s="262"/>
      <c r="N193" s="190"/>
    </row>
    <row r="194" spans="1:36" ht="14.25" x14ac:dyDescent="0.2">
      <c r="A194" s="129" t="s">
        <v>44</v>
      </c>
      <c r="B194" s="240">
        <f>B191-B190</f>
        <v>-31.818181818181827</v>
      </c>
      <c r="C194" s="240">
        <f t="shared" ref="C194:G194" si="21">C191-C190</f>
        <v>-28</v>
      </c>
      <c r="D194" s="240">
        <f t="shared" si="21"/>
        <v>-28</v>
      </c>
      <c r="E194" s="240">
        <f t="shared" si="21"/>
        <v>-44.444444444444443</v>
      </c>
      <c r="F194" s="240">
        <f t="shared" si="21"/>
        <v>-71.428571428571431</v>
      </c>
      <c r="G194" s="241">
        <f t="shared" si="21"/>
        <v>-40.73823953823954</v>
      </c>
      <c r="H194" s="240">
        <v>0</v>
      </c>
      <c r="I194" s="240">
        <v>0</v>
      </c>
      <c r="J194" s="241">
        <v>0</v>
      </c>
      <c r="K194" s="243">
        <f>K190-K188</f>
        <v>0</v>
      </c>
      <c r="L194" s="243">
        <f t="shared" ref="L194:M194" si="22">L190-L188</f>
        <v>0</v>
      </c>
      <c r="M194" s="241">
        <f t="shared" si="22"/>
        <v>0</v>
      </c>
      <c r="N194" s="198">
        <f>N191-N190</f>
        <v>-40.700000000000003</v>
      </c>
    </row>
    <row r="195" spans="1:36" ht="67.5" x14ac:dyDescent="0.2">
      <c r="A195" s="23" t="s">
        <v>45</v>
      </c>
      <c r="B195" s="61" t="s">
        <v>239</v>
      </c>
      <c r="C195" s="61" t="s">
        <v>239</v>
      </c>
      <c r="D195" s="61" t="s">
        <v>239</v>
      </c>
      <c r="E195" s="61" t="s">
        <v>239</v>
      </c>
      <c r="F195" s="110" t="s">
        <v>239</v>
      </c>
      <c r="G195" s="154"/>
      <c r="H195" s="285" t="s">
        <v>239</v>
      </c>
      <c r="I195" s="285" t="s">
        <v>239</v>
      </c>
      <c r="J195" s="178"/>
      <c r="K195" s="285" t="s">
        <v>239</v>
      </c>
      <c r="L195" s="285" t="s">
        <v>239</v>
      </c>
      <c r="M195" s="178"/>
      <c r="N195" s="188"/>
    </row>
    <row r="198" spans="1:36" x14ac:dyDescent="0.15">
      <c r="A198" s="164"/>
      <c r="B198" s="469" t="s">
        <v>0</v>
      </c>
      <c r="C198" s="470"/>
      <c r="D198" s="470"/>
      <c r="E198" s="470"/>
      <c r="F198" s="471"/>
      <c r="G198" s="469" t="s">
        <v>1</v>
      </c>
      <c r="H198" s="470"/>
      <c r="I198" s="470"/>
      <c r="J198" s="470"/>
      <c r="K198" s="470"/>
      <c r="L198" s="471"/>
      <c r="M198" s="469" t="s">
        <v>2</v>
      </c>
      <c r="N198" s="470"/>
      <c r="O198" s="470"/>
      <c r="P198" s="470"/>
      <c r="Q198" s="470"/>
      <c r="R198" s="471"/>
      <c r="S198" s="469" t="s">
        <v>3</v>
      </c>
      <c r="T198" s="470"/>
      <c r="U198" s="470"/>
      <c r="V198" s="470"/>
      <c r="W198" s="470"/>
      <c r="X198" s="471"/>
      <c r="Y198" s="469" t="s">
        <v>4</v>
      </c>
      <c r="Z198" s="470"/>
      <c r="AA198" s="470"/>
      <c r="AB198" s="471"/>
      <c r="AC198" s="469" t="s">
        <v>5</v>
      </c>
      <c r="AD198" s="470"/>
      <c r="AE198" s="471"/>
      <c r="AF198" s="469" t="s">
        <v>6</v>
      </c>
      <c r="AG198" s="470"/>
      <c r="AH198" s="471"/>
      <c r="AI198" s="472" t="s">
        <v>246</v>
      </c>
    </row>
    <row r="199" spans="1:36" ht="14.25" x14ac:dyDescent="0.2">
      <c r="A199" s="468" t="s">
        <v>37</v>
      </c>
      <c r="B199" s="4" t="s">
        <v>9</v>
      </c>
      <c r="C199" s="4" t="s">
        <v>10</v>
      </c>
      <c r="D199" s="4" t="s">
        <v>11</v>
      </c>
      <c r="E199" s="4" t="s">
        <v>12</v>
      </c>
      <c r="F199" s="15" t="s">
        <v>14</v>
      </c>
      <c r="G199" s="4" t="s">
        <v>9</v>
      </c>
      <c r="H199" s="4" t="s">
        <v>10</v>
      </c>
      <c r="I199" s="4" t="s">
        <v>11</v>
      </c>
      <c r="J199" s="4" t="s">
        <v>12</v>
      </c>
      <c r="K199" s="4" t="s">
        <v>13</v>
      </c>
      <c r="L199" s="16" t="s">
        <v>14</v>
      </c>
      <c r="M199" s="7" t="s">
        <v>9</v>
      </c>
      <c r="N199" s="4" t="s">
        <v>10</v>
      </c>
      <c r="O199" s="4" t="s">
        <v>11</v>
      </c>
      <c r="P199" s="4" t="s">
        <v>12</v>
      </c>
      <c r="Q199" s="4" t="s">
        <v>13</v>
      </c>
      <c r="R199" s="16" t="s">
        <v>14</v>
      </c>
      <c r="S199" s="4" t="s">
        <v>9</v>
      </c>
      <c r="T199" s="4" t="s">
        <v>10</v>
      </c>
      <c r="U199" s="4" t="s">
        <v>11</v>
      </c>
      <c r="V199" s="4" t="s">
        <v>12</v>
      </c>
      <c r="W199" s="4" t="s">
        <v>13</v>
      </c>
      <c r="X199" s="16" t="s">
        <v>14</v>
      </c>
      <c r="Y199" s="4" t="s">
        <v>9</v>
      </c>
      <c r="Z199" s="4" t="s">
        <v>10</v>
      </c>
      <c r="AA199" s="4" t="s">
        <v>11</v>
      </c>
      <c r="AB199" s="18" t="s">
        <v>14</v>
      </c>
      <c r="AC199" s="284" t="s">
        <v>9</v>
      </c>
      <c r="AD199" s="284" t="s">
        <v>10</v>
      </c>
      <c r="AE199" s="17" t="s">
        <v>14</v>
      </c>
      <c r="AF199" s="284" t="s">
        <v>9</v>
      </c>
      <c r="AG199" s="284" t="s">
        <v>10</v>
      </c>
      <c r="AH199" s="17" t="s">
        <v>14</v>
      </c>
      <c r="AI199" s="473"/>
    </row>
    <row r="200" spans="1:36" ht="18" x14ac:dyDescent="0.25">
      <c r="A200" s="468"/>
      <c r="B200" s="474" t="s">
        <v>194</v>
      </c>
      <c r="C200" s="475"/>
      <c r="D200" s="475"/>
      <c r="E200" s="475"/>
      <c r="F200" s="475"/>
      <c r="G200" s="475"/>
      <c r="H200" s="475"/>
      <c r="I200" s="475"/>
      <c r="J200" s="475"/>
      <c r="K200" s="475"/>
      <c r="L200" s="475"/>
      <c r="M200" s="475"/>
      <c r="N200" s="475"/>
      <c r="O200" s="475"/>
      <c r="P200" s="475"/>
      <c r="Q200" s="475"/>
      <c r="R200" s="475"/>
      <c r="S200" s="475"/>
      <c r="T200" s="475"/>
      <c r="U200" s="475"/>
      <c r="V200" s="475"/>
      <c r="W200" s="475"/>
      <c r="X200" s="475"/>
      <c r="Y200" s="475"/>
      <c r="Z200" s="475"/>
      <c r="AA200" s="475"/>
      <c r="AB200" s="475"/>
      <c r="AC200" s="475"/>
      <c r="AD200" s="475"/>
      <c r="AE200" s="475"/>
      <c r="AF200" s="475"/>
      <c r="AG200" s="475"/>
      <c r="AH200" s="476"/>
      <c r="AI200" s="189"/>
    </row>
    <row r="201" spans="1:36" ht="14.25" x14ac:dyDescent="0.2">
      <c r="A201" s="157"/>
      <c r="B201" s="257">
        <v>100</v>
      </c>
      <c r="C201" s="257">
        <v>100</v>
      </c>
      <c r="D201" s="257">
        <v>100</v>
      </c>
      <c r="E201" s="257">
        <v>100</v>
      </c>
      <c r="F201" s="268">
        <v>100</v>
      </c>
      <c r="G201" s="246">
        <v>100</v>
      </c>
      <c r="H201" s="246">
        <v>96</v>
      </c>
      <c r="I201" s="246">
        <v>100</v>
      </c>
      <c r="J201" s="246"/>
      <c r="K201" s="246"/>
      <c r="L201" s="125">
        <f>AVERAGE(G201:K201)</f>
        <v>98.666666666666671</v>
      </c>
      <c r="M201" s="246">
        <v>100</v>
      </c>
      <c r="N201" s="246">
        <v>100</v>
      </c>
      <c r="O201" s="246"/>
      <c r="P201" s="246"/>
      <c r="Q201" s="246">
        <v>96</v>
      </c>
      <c r="R201" s="125">
        <f>AVERAGE(M201:Q201)</f>
        <v>98.666666666666671</v>
      </c>
      <c r="S201" s="246">
        <v>86</v>
      </c>
      <c r="T201" s="246">
        <v>100</v>
      </c>
      <c r="U201" s="246">
        <v>100</v>
      </c>
      <c r="V201" s="246">
        <v>84</v>
      </c>
      <c r="W201" s="246"/>
      <c r="X201" s="125">
        <f>AVERAGE(S201:W201)</f>
        <v>92.5</v>
      </c>
      <c r="Y201" s="246">
        <v>88</v>
      </c>
      <c r="Z201" s="246">
        <v>100</v>
      </c>
      <c r="AA201" s="246"/>
      <c r="AB201" s="125">
        <f>AVERAGE(Y201:AA201)</f>
        <v>94</v>
      </c>
      <c r="AC201" s="364"/>
      <c r="AD201" s="364"/>
      <c r="AE201" s="125"/>
      <c r="AF201" s="364"/>
      <c r="AG201" s="364"/>
      <c r="AH201" s="125"/>
      <c r="AI201" s="204">
        <f>AVERAGE(F201,L201,R201,X201,AB201)</f>
        <v>96.76666666666668</v>
      </c>
      <c r="AJ201" s="49"/>
    </row>
    <row r="202" spans="1:36" ht="14.25" x14ac:dyDescent="0.2">
      <c r="A202" s="19" t="s">
        <v>39</v>
      </c>
      <c r="B202" s="246">
        <v>100</v>
      </c>
      <c r="C202" s="246">
        <v>91</v>
      </c>
      <c r="D202" s="246">
        <v>96</v>
      </c>
      <c r="E202" s="246">
        <v>100</v>
      </c>
      <c r="F202" s="125">
        <v>96.75</v>
      </c>
      <c r="G202" s="246">
        <v>96</v>
      </c>
      <c r="H202" s="246">
        <v>92.5</v>
      </c>
      <c r="I202" s="246">
        <v>96</v>
      </c>
      <c r="J202" s="246">
        <v>100</v>
      </c>
      <c r="K202" s="259">
        <v>100</v>
      </c>
      <c r="L202" s="125">
        <v>76.900000000000006</v>
      </c>
      <c r="M202" s="246">
        <v>91</v>
      </c>
      <c r="N202" s="246">
        <v>100</v>
      </c>
      <c r="O202" s="246">
        <v>96</v>
      </c>
      <c r="P202" s="246">
        <v>100</v>
      </c>
      <c r="Q202" s="246">
        <v>88</v>
      </c>
      <c r="R202" s="125">
        <v>95</v>
      </c>
      <c r="S202" s="246">
        <v>95</v>
      </c>
      <c r="T202" s="246">
        <v>96</v>
      </c>
      <c r="U202" s="246">
        <v>84</v>
      </c>
      <c r="V202" s="246">
        <v>44</v>
      </c>
      <c r="W202" s="246">
        <v>100</v>
      </c>
      <c r="X202" s="125">
        <v>83.8</v>
      </c>
      <c r="Y202" s="246">
        <v>80</v>
      </c>
      <c r="Z202" s="246">
        <v>84</v>
      </c>
      <c r="AA202" s="246">
        <v>87</v>
      </c>
      <c r="AB202" s="125">
        <v>83.666666666666671</v>
      </c>
      <c r="AC202" s="289"/>
      <c r="AD202" s="289"/>
      <c r="AE202" s="125"/>
      <c r="AF202" s="289"/>
      <c r="AG202" s="289"/>
      <c r="AH202" s="125"/>
      <c r="AI202" s="204">
        <f>AVERAGE(F202,L202,R202,X202,AB202)</f>
        <v>87.223333333333329</v>
      </c>
      <c r="AJ202" s="49"/>
    </row>
    <row r="203" spans="1:36" ht="14.25" x14ac:dyDescent="0.2">
      <c r="A203" s="20" t="s">
        <v>40</v>
      </c>
      <c r="B203" s="249">
        <f>'2 четверть 2016-2017 '!B53</f>
        <v>100</v>
      </c>
      <c r="C203" s="249">
        <f>'2 четверть 2016-2017 '!C53</f>
        <v>91</v>
      </c>
      <c r="D203" s="249">
        <f>'2 четверть 2016-2017 '!D53</f>
        <v>100</v>
      </c>
      <c r="E203" s="249">
        <f>'2 четверть 2016-2017 '!E53</f>
        <v>100</v>
      </c>
      <c r="F203" s="250">
        <f>'2 четверть 2016-2017 '!F53</f>
        <v>97.75</v>
      </c>
      <c r="G203" s="249">
        <f>'2 четверть 2016-2017 '!G53</f>
        <v>100</v>
      </c>
      <c r="H203" s="249">
        <f>'2 четверть 2016-2017 '!H53</f>
        <v>96</v>
      </c>
      <c r="I203" s="249">
        <f>'2 четверть 2016-2017 '!I53</f>
        <v>84</v>
      </c>
      <c r="J203" s="249">
        <f>'2 четверть 2016-2017 '!J53</f>
        <v>100</v>
      </c>
      <c r="K203" s="261">
        <f>'2 четверть 2016-2017 '!K53</f>
        <v>100</v>
      </c>
      <c r="L203" s="250">
        <f>'2 четверть 2016-2017 '!L53</f>
        <v>96</v>
      </c>
      <c r="M203" s="249">
        <f>'2 четверть 2016-2017 '!M53</f>
        <v>91</v>
      </c>
      <c r="N203" s="249">
        <f>'2 четверть 2016-2017 '!N53</f>
        <v>100</v>
      </c>
      <c r="O203" s="261">
        <f>'2 четверть 2016-2017 '!O53</f>
        <v>80</v>
      </c>
      <c r="P203" s="249">
        <f>'2 четверть 2016-2017 '!P53</f>
        <v>55.6</v>
      </c>
      <c r="Q203" s="249">
        <f>'2 четверть 2016-2017 '!Q53</f>
        <v>96</v>
      </c>
      <c r="R203" s="250">
        <f>'2 четверть 2016-2017 '!R53</f>
        <v>84.52000000000001</v>
      </c>
      <c r="S203" s="249">
        <f>'2 четверть 2016-2017 '!S53</f>
        <v>91</v>
      </c>
      <c r="T203" s="249">
        <f>'2 четверть 2016-2017 '!T53</f>
        <v>100</v>
      </c>
      <c r="U203" s="249">
        <f>'2 четверть 2016-2017 '!U53</f>
        <v>88</v>
      </c>
      <c r="V203" s="249">
        <f>'2 четверть 2016-2017 '!V53</f>
        <v>77</v>
      </c>
      <c r="W203" s="249">
        <f>'2 четверть 2016-2017 '!W53</f>
        <v>100</v>
      </c>
      <c r="X203" s="250">
        <f>'2 четверть 2016-2017 '!X53</f>
        <v>91.2</v>
      </c>
      <c r="Y203" s="249">
        <f>'2 четверть 2016-2017 '!Y53</f>
        <v>92</v>
      </c>
      <c r="Z203" s="249">
        <f>'2 четверть 2016-2017 '!Z53</f>
        <v>96</v>
      </c>
      <c r="AA203" s="249">
        <f>'2 четверть 2016-2017 '!AA53</f>
        <v>79.2</v>
      </c>
      <c r="AB203" s="250">
        <f>'2 четверть 2016-2017 '!AB53</f>
        <v>89.066666666666663</v>
      </c>
      <c r="AC203" s="290">
        <f>'2 четверть 2016-2017 '!AC53</f>
        <v>100</v>
      </c>
      <c r="AD203" s="290">
        <f>'2 четверть 2016-2017 '!AD53</f>
        <v>90</v>
      </c>
      <c r="AE203" s="250">
        <f>'2 четверть 2016-2017 '!AE53</f>
        <v>95</v>
      </c>
      <c r="AF203" s="290">
        <f>'2 четверть 2016-2017 '!AF53</f>
        <v>100</v>
      </c>
      <c r="AG203" s="290">
        <f>'2 четверть 2016-2017 '!AG53</f>
        <v>97</v>
      </c>
      <c r="AH203" s="250">
        <f>'2 четверть 2016-2017 '!AH53</f>
        <v>98.5</v>
      </c>
      <c r="AI203" s="204">
        <f>'2 четверть 2016-2017 '!AI53</f>
        <v>93.148095238095237</v>
      </c>
      <c r="AJ203" s="49"/>
    </row>
    <row r="204" spans="1:36" ht="14.25" x14ac:dyDescent="0.2">
      <c r="A204" s="20" t="s">
        <v>41</v>
      </c>
      <c r="B204" s="249">
        <f>Фандо!$P$8</f>
        <v>100</v>
      </c>
      <c r="C204" s="249">
        <f>Фандо!$P$9</f>
        <v>95.652173913043484</v>
      </c>
      <c r="D204" s="249">
        <f>Фандо!$P$10</f>
        <v>100</v>
      </c>
      <c r="E204" s="249">
        <f>Тагер!$P$8</f>
        <v>100</v>
      </c>
      <c r="F204" s="250">
        <f>AVERAGE(B204:E204)</f>
        <v>98.913043478260875</v>
      </c>
      <c r="G204" s="249">
        <f>Фандо!$P$11</f>
        <v>100</v>
      </c>
      <c r="H204" s="249">
        <f>Фандо!$P$12</f>
        <v>96.15384615384616</v>
      </c>
      <c r="I204" s="249">
        <f>Сердюк!$P$8</f>
        <v>73.076923076923066</v>
      </c>
      <c r="J204" s="249">
        <f>Тагер!$P$9</f>
        <v>100</v>
      </c>
      <c r="K204" s="249">
        <f>Тагер!$P$10</f>
        <v>100</v>
      </c>
      <c r="L204" s="250">
        <f>AVERAGE(G204:K204)</f>
        <v>93.84615384615384</v>
      </c>
      <c r="M204" s="249">
        <f>Сердюк!$P$9</f>
        <v>91.666666666666657</v>
      </c>
      <c r="N204" s="249">
        <f>Фандо!$P$13</f>
        <v>96</v>
      </c>
      <c r="O204" s="249">
        <f>Тагер!$P$11</f>
        <v>80</v>
      </c>
      <c r="P204" s="249">
        <f>Тагер!$P$12</f>
        <v>88.888888888888886</v>
      </c>
      <c r="Q204" s="249">
        <f>Фандо!$P$14</f>
        <v>96</v>
      </c>
      <c r="R204" s="250">
        <f>AVERAGE(M204:Q204)</f>
        <v>90.511111111111106</v>
      </c>
      <c r="S204" s="249">
        <f>Фандо!$P$15</f>
        <v>90.909090909090907</v>
      </c>
      <c r="T204" s="249">
        <f>Фандо!$P$16</f>
        <v>100</v>
      </c>
      <c r="U204" s="249">
        <f>Сердюк!$P$10</f>
        <v>87.5</v>
      </c>
      <c r="V204" s="249">
        <f>Сердюк!$P$11</f>
        <v>55.555555555555557</v>
      </c>
      <c r="W204" s="249">
        <f>Тагер!$P$13</f>
        <v>100</v>
      </c>
      <c r="X204" s="250">
        <f>AVERAGE(S204:W204)</f>
        <v>86.792929292929287</v>
      </c>
      <c r="Y204" s="249">
        <f>Сердюк!$P$12</f>
        <v>56.000000000000007</v>
      </c>
      <c r="Z204" s="249">
        <f>Сердюк!$P$13</f>
        <v>84</v>
      </c>
      <c r="AA204" s="249">
        <f>Тагер!$P$14</f>
        <v>82.608695652173907</v>
      </c>
      <c r="AB204" s="250">
        <f>AVERAGE(Y204:AA204)</f>
        <v>74.20289855072464</v>
      </c>
      <c r="AC204" s="290">
        <f>'3 четверть 2016-2017  (2)'!$AC$55</f>
        <v>0</v>
      </c>
      <c r="AD204" s="290" t="e">
        <f>Сердюк!$P$15</f>
        <v>#DIV/0!</v>
      </c>
      <c r="AE204" s="250"/>
      <c r="AF204" s="290">
        <f>'3 четверть 2016-2017  (2)'!$AF$55</f>
        <v>0</v>
      </c>
      <c r="AG204" s="290">
        <f>'3 четверть 2016-2017  (2)'!$AG$55</f>
        <v>0</v>
      </c>
      <c r="AH204" s="250"/>
      <c r="AI204" s="204">
        <f>AVERAGE(F204,L204,R204,X204,AB204)</f>
        <v>88.853227255835947</v>
      </c>
      <c r="AJ204" s="49"/>
    </row>
    <row r="205" spans="1:36" ht="14.25" x14ac:dyDescent="0.2">
      <c r="A205" s="20" t="s">
        <v>42</v>
      </c>
      <c r="B205" s="249"/>
      <c r="C205" s="249"/>
      <c r="D205" s="249"/>
      <c r="E205" s="249"/>
      <c r="F205" s="250"/>
      <c r="G205" s="249"/>
      <c r="H205" s="249"/>
      <c r="I205" s="249"/>
      <c r="J205" s="249"/>
      <c r="K205" s="249"/>
      <c r="L205" s="250"/>
      <c r="M205" s="249"/>
      <c r="N205" s="249"/>
      <c r="O205" s="249"/>
      <c r="P205" s="249"/>
      <c r="Q205" s="249"/>
      <c r="R205" s="250"/>
      <c r="S205" s="249"/>
      <c r="T205" s="249"/>
      <c r="U205" s="249"/>
      <c r="V205" s="249"/>
      <c r="W205" s="249"/>
      <c r="X205" s="250"/>
      <c r="Y205" s="249"/>
      <c r="Z205" s="249"/>
      <c r="AA205" s="249"/>
      <c r="AB205" s="250"/>
      <c r="AC205" s="290"/>
      <c r="AD205" s="290"/>
      <c r="AE205" s="250"/>
      <c r="AF205" s="290"/>
      <c r="AG205" s="290"/>
      <c r="AH205" s="250"/>
      <c r="AI205" s="204"/>
      <c r="AJ205" s="49"/>
    </row>
    <row r="206" spans="1:36" ht="14.25" x14ac:dyDescent="0.2">
      <c r="A206" s="20" t="s">
        <v>43</v>
      </c>
      <c r="B206" s="249"/>
      <c r="C206" s="249"/>
      <c r="D206" s="249"/>
      <c r="E206" s="249"/>
      <c r="F206" s="250"/>
      <c r="G206" s="249"/>
      <c r="H206" s="249"/>
      <c r="I206" s="249"/>
      <c r="J206" s="249"/>
      <c r="K206" s="249"/>
      <c r="L206" s="250"/>
      <c r="M206" s="249"/>
      <c r="N206" s="249"/>
      <c r="O206" s="249"/>
      <c r="P206" s="249"/>
      <c r="Q206" s="249"/>
      <c r="R206" s="250"/>
      <c r="S206" s="249"/>
      <c r="T206" s="249"/>
      <c r="U206" s="249"/>
      <c r="V206" s="249"/>
      <c r="W206" s="249"/>
      <c r="X206" s="250"/>
      <c r="Y206" s="249"/>
      <c r="Z206" s="249"/>
      <c r="AA206" s="249"/>
      <c r="AB206" s="250"/>
      <c r="AC206" s="290"/>
      <c r="AD206" s="290"/>
      <c r="AE206" s="250"/>
      <c r="AF206" s="290"/>
      <c r="AG206" s="290"/>
      <c r="AH206" s="250"/>
      <c r="AI206" s="204"/>
      <c r="AJ206" s="49"/>
    </row>
    <row r="207" spans="1:36" ht="14.25" x14ac:dyDescent="0.2">
      <c r="A207" s="129" t="s">
        <v>44</v>
      </c>
      <c r="B207" s="240">
        <f>B204-B203</f>
        <v>0</v>
      </c>
      <c r="C207" s="240">
        <f t="shared" ref="C207:AH207" si="23">C204-C203</f>
        <v>4.6521739130434838</v>
      </c>
      <c r="D207" s="240">
        <f t="shared" si="23"/>
        <v>0</v>
      </c>
      <c r="E207" s="240">
        <f t="shared" si="23"/>
        <v>0</v>
      </c>
      <c r="F207" s="241">
        <f t="shared" si="23"/>
        <v>1.1630434782608745</v>
      </c>
      <c r="G207" s="240">
        <f t="shared" si="23"/>
        <v>0</v>
      </c>
      <c r="H207" s="240">
        <f t="shared" si="23"/>
        <v>0.15384615384616041</v>
      </c>
      <c r="I207" s="240">
        <f t="shared" si="23"/>
        <v>-10.923076923076934</v>
      </c>
      <c r="J207" s="240">
        <f t="shared" si="23"/>
        <v>0</v>
      </c>
      <c r="K207" s="240">
        <f t="shared" si="23"/>
        <v>0</v>
      </c>
      <c r="L207" s="241">
        <f t="shared" si="23"/>
        <v>-2.1538461538461604</v>
      </c>
      <c r="M207" s="240">
        <f t="shared" si="23"/>
        <v>0.66666666666665719</v>
      </c>
      <c r="N207" s="240">
        <f t="shared" si="23"/>
        <v>-4</v>
      </c>
      <c r="O207" s="240">
        <f t="shared" si="23"/>
        <v>0</v>
      </c>
      <c r="P207" s="242">
        <f t="shared" si="23"/>
        <v>33.288888888888884</v>
      </c>
      <c r="Q207" s="240">
        <f t="shared" si="23"/>
        <v>0</v>
      </c>
      <c r="R207" s="241">
        <f t="shared" si="23"/>
        <v>5.9911111111110955</v>
      </c>
      <c r="S207" s="240">
        <f t="shared" si="23"/>
        <v>-9.0909090909093493E-2</v>
      </c>
      <c r="T207" s="240">
        <f t="shared" si="23"/>
        <v>0</v>
      </c>
      <c r="U207" s="240">
        <f t="shared" si="23"/>
        <v>-0.5</v>
      </c>
      <c r="V207" s="242">
        <f t="shared" si="23"/>
        <v>-21.444444444444443</v>
      </c>
      <c r="W207" s="240">
        <f t="shared" si="23"/>
        <v>0</v>
      </c>
      <c r="X207" s="241">
        <f t="shared" si="23"/>
        <v>-4.4070707070707158</v>
      </c>
      <c r="Y207" s="242">
        <f t="shared" si="23"/>
        <v>-35.999999999999993</v>
      </c>
      <c r="Z207" s="240">
        <f t="shared" si="23"/>
        <v>-12</v>
      </c>
      <c r="AA207" s="240">
        <f t="shared" si="23"/>
        <v>3.408695652173904</v>
      </c>
      <c r="AB207" s="241">
        <f t="shared" si="23"/>
        <v>-14.863768115942023</v>
      </c>
      <c r="AC207" s="240">
        <f t="shared" si="23"/>
        <v>-100</v>
      </c>
      <c r="AD207" s="240" t="e">
        <f t="shared" si="23"/>
        <v>#DIV/0!</v>
      </c>
      <c r="AE207" s="241">
        <f t="shared" si="23"/>
        <v>-95</v>
      </c>
      <c r="AF207" s="240">
        <f t="shared" si="23"/>
        <v>-100</v>
      </c>
      <c r="AG207" s="240">
        <f t="shared" si="23"/>
        <v>-97</v>
      </c>
      <c r="AH207" s="241">
        <f t="shared" si="23"/>
        <v>-98.5</v>
      </c>
      <c r="AI207" s="198">
        <f>AI204-AI203</f>
        <v>-4.2948679822592908</v>
      </c>
      <c r="AJ207" s="49"/>
    </row>
    <row r="208" spans="1:36" ht="126" x14ac:dyDescent="0.2">
      <c r="A208" s="23" t="s">
        <v>45</v>
      </c>
      <c r="B208" s="23" t="s">
        <v>241</v>
      </c>
      <c r="C208" s="23" t="s">
        <v>241</v>
      </c>
      <c r="D208" s="23" t="s">
        <v>241</v>
      </c>
      <c r="E208" s="23" t="s">
        <v>240</v>
      </c>
      <c r="F208" s="59"/>
      <c r="G208" s="58" t="s">
        <v>241</v>
      </c>
      <c r="H208" s="63" t="s">
        <v>241</v>
      </c>
      <c r="I208" s="63" t="s">
        <v>242</v>
      </c>
      <c r="J208" s="63" t="s">
        <v>240</v>
      </c>
      <c r="K208" s="61" t="s">
        <v>240</v>
      </c>
      <c r="L208" s="62"/>
      <c r="M208" s="61" t="s">
        <v>242</v>
      </c>
      <c r="N208" s="61" t="s">
        <v>241</v>
      </c>
      <c r="O208" s="61" t="s">
        <v>240</v>
      </c>
      <c r="P208" s="124" t="s">
        <v>240</v>
      </c>
      <c r="Q208" s="61" t="s">
        <v>241</v>
      </c>
      <c r="R208" s="62"/>
      <c r="S208" s="61" t="s">
        <v>241</v>
      </c>
      <c r="T208" s="61" t="s">
        <v>241</v>
      </c>
      <c r="U208" s="61" t="s">
        <v>242</v>
      </c>
      <c r="V208" s="110" t="s">
        <v>242</v>
      </c>
      <c r="W208" s="63" t="s">
        <v>240</v>
      </c>
      <c r="X208" s="62"/>
      <c r="Y208" s="110" t="s">
        <v>242</v>
      </c>
      <c r="Z208" s="58" t="s">
        <v>242</v>
      </c>
      <c r="AA208" s="58" t="s">
        <v>240</v>
      </c>
      <c r="AB208" s="178"/>
      <c r="AC208" s="285" t="s">
        <v>255</v>
      </c>
      <c r="AD208" s="285" t="s">
        <v>242</v>
      </c>
      <c r="AE208" s="178"/>
      <c r="AF208" s="285" t="s">
        <v>255</v>
      </c>
      <c r="AG208" s="285" t="s">
        <v>254</v>
      </c>
      <c r="AH208" s="178"/>
      <c r="AI208" s="189"/>
      <c r="AJ208" s="49"/>
    </row>
    <row r="209" spans="1:36" ht="14.25" x14ac:dyDescent="0.2">
      <c r="Z209" s="49"/>
      <c r="AI209" s="114"/>
      <c r="AJ209" s="49"/>
    </row>
    <row r="210" spans="1:36" ht="14.25" x14ac:dyDescent="0.2">
      <c r="Z210" s="49"/>
      <c r="AI210" s="114"/>
      <c r="AJ210" s="49"/>
    </row>
    <row r="211" spans="1:36" x14ac:dyDescent="0.15">
      <c r="A211" s="164"/>
      <c r="B211" s="469" t="s">
        <v>0</v>
      </c>
      <c r="C211" s="470"/>
      <c r="D211" s="470"/>
      <c r="E211" s="470"/>
      <c r="F211" s="471"/>
      <c r="G211" s="469" t="s">
        <v>1</v>
      </c>
      <c r="H211" s="470"/>
      <c r="I211" s="470"/>
      <c r="J211" s="470"/>
      <c r="K211" s="470"/>
      <c r="L211" s="471"/>
      <c r="M211" s="469" t="s">
        <v>2</v>
      </c>
      <c r="N211" s="470"/>
      <c r="O211" s="470"/>
      <c r="P211" s="470"/>
      <c r="Q211" s="470"/>
      <c r="R211" s="471"/>
      <c r="S211" s="469" t="s">
        <v>3</v>
      </c>
      <c r="T211" s="470"/>
      <c r="U211" s="470"/>
      <c r="V211" s="470"/>
      <c r="W211" s="470"/>
      <c r="X211" s="471"/>
      <c r="Y211" s="478" t="s">
        <v>246</v>
      </c>
      <c r="Z211" s="365"/>
      <c r="AA211" s="366"/>
      <c r="AB211" s="477"/>
      <c r="AC211" s="477"/>
      <c r="AD211" s="477"/>
      <c r="AE211" s="467"/>
    </row>
    <row r="212" spans="1:36" ht="14.25" x14ac:dyDescent="0.2">
      <c r="A212" s="468" t="s">
        <v>37</v>
      </c>
      <c r="B212" s="9" t="s">
        <v>9</v>
      </c>
      <c r="C212" s="9" t="s">
        <v>10</v>
      </c>
      <c r="D212" s="9" t="s">
        <v>11</v>
      </c>
      <c r="E212" s="9" t="s">
        <v>12</v>
      </c>
      <c r="F212" s="17" t="s">
        <v>14</v>
      </c>
      <c r="G212" s="9" t="s">
        <v>9</v>
      </c>
      <c r="H212" s="9" t="s">
        <v>10</v>
      </c>
      <c r="I212" s="9" t="s">
        <v>11</v>
      </c>
      <c r="J212" s="9" t="s">
        <v>12</v>
      </c>
      <c r="K212" s="9" t="s">
        <v>13</v>
      </c>
      <c r="L212" s="17" t="s">
        <v>14</v>
      </c>
      <c r="M212" s="115" t="s">
        <v>9</v>
      </c>
      <c r="N212" s="9" t="s">
        <v>10</v>
      </c>
      <c r="O212" s="9" t="s">
        <v>11</v>
      </c>
      <c r="P212" s="9" t="s">
        <v>12</v>
      </c>
      <c r="Q212" s="9" t="s">
        <v>13</v>
      </c>
      <c r="R212" s="17" t="s">
        <v>14</v>
      </c>
      <c r="S212" s="9" t="s">
        <v>9</v>
      </c>
      <c r="T212" s="9" t="s">
        <v>10</v>
      </c>
      <c r="U212" s="9" t="s">
        <v>11</v>
      </c>
      <c r="V212" s="9" t="s">
        <v>12</v>
      </c>
      <c r="W212" s="9" t="s">
        <v>13</v>
      </c>
      <c r="X212" s="17" t="s">
        <v>14</v>
      </c>
      <c r="Y212" s="479"/>
      <c r="Z212" s="367"/>
      <c r="AA212" s="368"/>
      <c r="AB212" s="291"/>
      <c r="AC212" s="291"/>
      <c r="AD212" s="291"/>
      <c r="AE212" s="467"/>
    </row>
    <row r="213" spans="1:36" ht="18" x14ac:dyDescent="0.25">
      <c r="A213" s="468"/>
      <c r="B213" s="474" t="s">
        <v>243</v>
      </c>
      <c r="C213" s="475"/>
      <c r="D213" s="475"/>
      <c r="E213" s="475"/>
      <c r="F213" s="475"/>
      <c r="G213" s="475"/>
      <c r="H213" s="475"/>
      <c r="I213" s="475"/>
      <c r="J213" s="475"/>
      <c r="K213" s="475"/>
      <c r="L213" s="475"/>
      <c r="M213" s="475"/>
      <c r="N213" s="475"/>
      <c r="O213" s="475"/>
      <c r="P213" s="475"/>
      <c r="Q213" s="475"/>
      <c r="R213" s="475"/>
      <c r="S213" s="475"/>
      <c r="T213" s="475"/>
      <c r="U213" s="475"/>
      <c r="V213" s="475"/>
      <c r="W213" s="475"/>
      <c r="X213" s="475"/>
      <c r="Y213" s="476"/>
      <c r="Z213" s="367"/>
      <c r="AA213" s="368"/>
      <c r="AB213" s="292"/>
      <c r="AC213" s="292"/>
      <c r="AD213" s="292"/>
      <c r="AE213" s="293"/>
    </row>
    <row r="214" spans="1:36" ht="14.25" x14ac:dyDescent="0.2">
      <c r="A214" s="157"/>
      <c r="B214" s="138">
        <v>100</v>
      </c>
      <c r="C214" s="138">
        <v>100</v>
      </c>
      <c r="D214" s="138">
        <v>100</v>
      </c>
      <c r="E214" s="138">
        <v>100</v>
      </c>
      <c r="F214" s="139">
        <v>100</v>
      </c>
      <c r="G214" s="116">
        <v>88.2</v>
      </c>
      <c r="H214" s="116">
        <v>87.5</v>
      </c>
      <c r="I214" s="116">
        <v>100</v>
      </c>
      <c r="J214" s="116">
        <v>85.7</v>
      </c>
      <c r="K214" s="116">
        <v>84.6</v>
      </c>
      <c r="L214" s="120">
        <f>AVERAGE(G214:K214)</f>
        <v>89.2</v>
      </c>
      <c r="M214" s="116">
        <v>100</v>
      </c>
      <c r="N214" s="116">
        <v>100</v>
      </c>
      <c r="O214" s="116">
        <v>100</v>
      </c>
      <c r="P214" s="116">
        <v>100</v>
      </c>
      <c r="Q214" s="116">
        <v>100</v>
      </c>
      <c r="R214" s="120">
        <f>AVERAGE(M214:Q214)</f>
        <v>100</v>
      </c>
      <c r="S214" s="116">
        <v>100</v>
      </c>
      <c r="T214" s="116">
        <v>100</v>
      </c>
      <c r="U214" s="116">
        <v>100</v>
      </c>
      <c r="V214" s="116">
        <v>100</v>
      </c>
      <c r="W214" s="116">
        <v>100</v>
      </c>
      <c r="X214" s="120">
        <f>AVERAGE(S214:W214)</f>
        <v>100</v>
      </c>
      <c r="Y214" s="372">
        <f>AVERAGE(F214,L214,R214,X214)</f>
        <v>97.3</v>
      </c>
      <c r="Z214" s="367"/>
      <c r="AA214" s="368"/>
      <c r="AB214" s="294"/>
      <c r="AC214" s="294"/>
      <c r="AD214" s="294"/>
      <c r="AE214" s="295"/>
    </row>
    <row r="215" spans="1:36" ht="14.25" x14ac:dyDescent="0.2">
      <c r="A215" s="19" t="s">
        <v>39</v>
      </c>
      <c r="B215" s="117">
        <v>80</v>
      </c>
      <c r="C215" s="117">
        <v>69.5</v>
      </c>
      <c r="D215" s="117">
        <v>96</v>
      </c>
      <c r="E215" s="117">
        <v>84</v>
      </c>
      <c r="F215" s="120">
        <v>82.375</v>
      </c>
      <c r="G215" s="117">
        <v>81</v>
      </c>
      <c r="H215" s="117">
        <v>89</v>
      </c>
      <c r="I215" s="117">
        <v>73</v>
      </c>
      <c r="J215" s="117">
        <v>81</v>
      </c>
      <c r="K215" s="117">
        <v>69</v>
      </c>
      <c r="L215" s="120">
        <v>78.599999999999994</v>
      </c>
      <c r="M215" s="117">
        <v>92.85</v>
      </c>
      <c r="N215" s="117">
        <v>94.3</v>
      </c>
      <c r="O215" s="117">
        <v>86.9</v>
      </c>
      <c r="P215" s="117">
        <v>41.6</v>
      </c>
      <c r="Q215" s="117">
        <v>87.5</v>
      </c>
      <c r="R215" s="120">
        <v>80.63</v>
      </c>
      <c r="S215" s="117">
        <v>81</v>
      </c>
      <c r="T215" s="117">
        <v>88</v>
      </c>
      <c r="U215" s="117">
        <v>75</v>
      </c>
      <c r="V215" s="117">
        <v>55.5</v>
      </c>
      <c r="W215" s="117">
        <v>83.3</v>
      </c>
      <c r="X215" s="120">
        <v>76.56</v>
      </c>
      <c r="Y215" s="372">
        <f t="shared" ref="Y215:Y216" si="24">AVERAGE(F215,L215,R215,X215)</f>
        <v>79.541249999999991</v>
      </c>
      <c r="Z215" s="367"/>
      <c r="AA215" s="368"/>
      <c r="AB215" s="294"/>
      <c r="AC215" s="294"/>
      <c r="AD215" s="294"/>
      <c r="AE215" s="295"/>
    </row>
    <row r="216" spans="1:36" ht="14.25" x14ac:dyDescent="0.2">
      <c r="A216" s="20" t="s">
        <v>40</v>
      </c>
      <c r="B216" s="118">
        <f>'2 четверть 2016-2017 '!B49</f>
        <v>84</v>
      </c>
      <c r="C216" s="118">
        <f>'2 четверть 2016-2017 '!C49</f>
        <v>69.5</v>
      </c>
      <c r="D216" s="118">
        <f>'2 четверть 2016-2017 '!D49</f>
        <v>84</v>
      </c>
      <c r="E216" s="118">
        <f>'2 четверть 2016-2017 '!E49</f>
        <v>60.8</v>
      </c>
      <c r="F216" s="121">
        <f>'2 четверть 2016-2017 '!F49</f>
        <v>74.575000000000003</v>
      </c>
      <c r="G216" s="118">
        <f>'2 четверть 2016-2017 '!G49</f>
        <v>69</v>
      </c>
      <c r="H216" s="118">
        <f>'2 четверть 2016-2017 '!H49</f>
        <v>70</v>
      </c>
      <c r="I216" s="118">
        <f>'2 четверть 2016-2017 '!I49</f>
        <v>65.400000000000006</v>
      </c>
      <c r="J216" s="118">
        <f>'2 четверть 2016-2017 '!J49</f>
        <v>92.3</v>
      </c>
      <c r="K216" s="118">
        <f>'2 четверть 2016-2017 '!K49</f>
        <v>72</v>
      </c>
      <c r="L216" s="121">
        <f>'2 четверть 2016-2017 '!L49</f>
        <v>73.739999999999995</v>
      </c>
      <c r="M216" s="118">
        <f>'2 четверть 2016-2017 '!M49</f>
        <v>100</v>
      </c>
      <c r="N216" s="118">
        <f>'2 четверть 2016-2017 '!N49</f>
        <v>96.9</v>
      </c>
      <c r="O216" s="118">
        <f>'2 четверть 2016-2017 '!O49</f>
        <v>92.85</v>
      </c>
      <c r="P216" s="118">
        <f>'2 четверть 2016-2017 '!P49</f>
        <v>91.5</v>
      </c>
      <c r="Q216" s="118">
        <f>'2 четверть 2016-2017 '!Q49</f>
        <v>100</v>
      </c>
      <c r="R216" s="121">
        <f>'2 четверть 2016-2017 '!R49</f>
        <v>96.25</v>
      </c>
      <c r="S216" s="118">
        <f>'2 четверть 2016-2017 '!S49</f>
        <v>100</v>
      </c>
      <c r="T216" s="118">
        <f>'2 четверть 2016-2017 '!T49</f>
        <v>88</v>
      </c>
      <c r="U216" s="118">
        <f>'2 четверть 2016-2017 '!U49</f>
        <v>90</v>
      </c>
      <c r="V216" s="118">
        <f>'2 четверть 2016-2017 '!V49</f>
        <v>55.5</v>
      </c>
      <c r="W216" s="118">
        <f>'2 четверть 2016-2017 '!W49</f>
        <v>79</v>
      </c>
      <c r="X216" s="121">
        <f>'2 четверть 2016-2017 '!X49</f>
        <v>82.5</v>
      </c>
      <c r="Y216" s="372">
        <f t="shared" si="24"/>
        <v>81.766249999999999</v>
      </c>
      <c r="Z216" s="367"/>
      <c r="AA216" s="368"/>
      <c r="AB216" s="296"/>
      <c r="AC216" s="296"/>
      <c r="AD216" s="296"/>
      <c r="AE216" s="295"/>
    </row>
    <row r="217" spans="1:36" ht="14.25" x14ac:dyDescent="0.2">
      <c r="A217" s="20" t="s">
        <v>41</v>
      </c>
      <c r="B217" s="118">
        <f>'3 четверть 2016-2017  (2)'!B51</f>
        <v>92</v>
      </c>
      <c r="C217" s="118">
        <f>'3 четверть 2016-2017  (2)'!C51</f>
        <v>82.608695652173907</v>
      </c>
      <c r="D217" s="118">
        <f>'3 четверть 2016-2017  (2)'!D51</f>
        <v>96</v>
      </c>
      <c r="E217" s="118">
        <f>'3 четверть 2016-2017  (2)'!E51</f>
        <v>100</v>
      </c>
      <c r="F217" s="121">
        <f>'3 четверть 2016-2017  (2)'!F51</f>
        <v>92.65217391304347</v>
      </c>
      <c r="G217" s="118">
        <f>'3 четверть 2016-2017  (2)'!G51</f>
        <v>69.230769230769226</v>
      </c>
      <c r="H217" s="118">
        <f>'3 четверть 2016-2017  (2)'!H51</f>
        <v>92.307692307692307</v>
      </c>
      <c r="I217" s="118">
        <f>'3 четверть 2016-2017  (2)'!I51</f>
        <v>62.962962962962962</v>
      </c>
      <c r="J217" s="118">
        <f>'3 четверть 2016-2017  (2)'!J51</f>
        <v>69.230769230769226</v>
      </c>
      <c r="K217" s="118">
        <f>'3 четверть 2016-2017  (2)'!K51</f>
        <v>50</v>
      </c>
      <c r="L217" s="121">
        <f>'3 четверть 2016-2017  (2)'!L51</f>
        <v>68.746438746438756</v>
      </c>
      <c r="M217" s="118">
        <f>'3 четверть 2016-2017  (2)'!M51</f>
        <v>100</v>
      </c>
      <c r="N217" s="118">
        <f>'3 четверть 2016-2017  (2)'!N51</f>
        <v>100</v>
      </c>
      <c r="O217" s="118">
        <f>'3 четверть 2016-2017  (2)'!O51</f>
        <v>97.222222222222229</v>
      </c>
      <c r="P217" s="118">
        <f>'3 четверть 2016-2017  (2)'!P51</f>
        <v>95.833333333333329</v>
      </c>
      <c r="Q217" s="118">
        <f>'3 четверть 2016-2017  (2)'!Q51</f>
        <v>100</v>
      </c>
      <c r="R217" s="121">
        <f>'3 четверть 2016-2017  (2)'!R51</f>
        <v>98.611111111111114</v>
      </c>
      <c r="S217" s="118">
        <f>'3 четверть 2016-2017  (2)'!S51</f>
        <v>68.181818181818173</v>
      </c>
      <c r="T217" s="118">
        <f>'3 четверть 2016-2017  (2)'!T51</f>
        <v>96</v>
      </c>
      <c r="U217" s="118">
        <f>'3 четверть 2016-2017  (2)'!U51</f>
        <v>88.333333333333343</v>
      </c>
      <c r="V217" s="118">
        <f>Прудников!$P$14</f>
        <v>66.666666666666657</v>
      </c>
      <c r="W217" s="118">
        <f>'3 четверть 2016-2017  (2)'!W51</f>
        <v>100</v>
      </c>
      <c r="X217" s="121">
        <f>'3 четверть 2016-2017  (2)'!X51</f>
        <v>83.836363636363643</v>
      </c>
      <c r="Y217" s="371"/>
      <c r="Z217" s="367"/>
      <c r="AA217" s="368"/>
      <c r="AB217" s="296"/>
      <c r="AC217" s="296"/>
      <c r="AD217" s="296"/>
      <c r="AE217" s="295"/>
    </row>
    <row r="218" spans="1:36" ht="14.25" x14ac:dyDescent="0.2">
      <c r="A218" s="20" t="s">
        <v>42</v>
      </c>
      <c r="B218" s="118"/>
      <c r="C218" s="118"/>
      <c r="D218" s="118"/>
      <c r="E218" s="118"/>
      <c r="F218" s="121"/>
      <c r="G218" s="118"/>
      <c r="H218" s="118"/>
      <c r="I218" s="118"/>
      <c r="J218" s="118"/>
      <c r="K218" s="118"/>
      <c r="L218" s="121"/>
      <c r="M218" s="118"/>
      <c r="N218" s="118"/>
      <c r="O218" s="118"/>
      <c r="P218" s="118"/>
      <c r="Q218" s="118"/>
      <c r="R218" s="121"/>
      <c r="S218" s="118"/>
      <c r="T218" s="118"/>
      <c r="U218" s="118"/>
      <c r="V218" s="118"/>
      <c r="W218" s="118"/>
      <c r="X218" s="121"/>
      <c r="Y218" s="371"/>
      <c r="Z218" s="367"/>
      <c r="AA218" s="368"/>
      <c r="AB218" s="296"/>
      <c r="AC218" s="296"/>
      <c r="AD218" s="296"/>
      <c r="AE218" s="295"/>
    </row>
    <row r="219" spans="1:36" ht="14.25" x14ac:dyDescent="0.2">
      <c r="A219" s="20" t="s">
        <v>43</v>
      </c>
      <c r="B219" s="118"/>
      <c r="C219" s="118"/>
      <c r="D219" s="118"/>
      <c r="E219" s="118"/>
      <c r="F219" s="121"/>
      <c r="G219" s="118"/>
      <c r="H219" s="118"/>
      <c r="I219" s="118"/>
      <c r="J219" s="118"/>
      <c r="K219" s="118"/>
      <c r="L219" s="121"/>
      <c r="M219" s="118"/>
      <c r="N219" s="118"/>
      <c r="O219" s="118"/>
      <c r="P219" s="118"/>
      <c r="Q219" s="118"/>
      <c r="R219" s="121"/>
      <c r="S219" s="118"/>
      <c r="T219" s="118"/>
      <c r="U219" s="118"/>
      <c r="V219" s="118"/>
      <c r="W219" s="118"/>
      <c r="X219" s="121"/>
      <c r="Y219" s="371"/>
      <c r="Z219" s="367"/>
      <c r="AA219" s="368"/>
      <c r="AB219" s="296"/>
      <c r="AC219" s="296"/>
      <c r="AD219" s="296"/>
      <c r="AE219" s="295"/>
    </row>
    <row r="220" spans="1:36" ht="14.25" x14ac:dyDescent="0.2">
      <c r="A220" s="129" t="s">
        <v>44</v>
      </c>
      <c r="B220" s="133">
        <f>B216-B215</f>
        <v>4</v>
      </c>
      <c r="C220" s="133">
        <f t="shared" ref="C220:X220" si="25">C216-C215</f>
        <v>0</v>
      </c>
      <c r="D220" s="133">
        <f t="shared" si="25"/>
        <v>-12</v>
      </c>
      <c r="E220" s="134">
        <f t="shared" si="25"/>
        <v>-23.200000000000003</v>
      </c>
      <c r="F220" s="131">
        <f t="shared" si="25"/>
        <v>-7.7999999999999972</v>
      </c>
      <c r="G220" s="133">
        <f t="shared" si="25"/>
        <v>-12</v>
      </c>
      <c r="H220" s="133">
        <f t="shared" si="25"/>
        <v>-19</v>
      </c>
      <c r="I220" s="133">
        <f t="shared" si="25"/>
        <v>-7.5999999999999943</v>
      </c>
      <c r="J220" s="133">
        <f t="shared" si="25"/>
        <v>11.299999999999997</v>
      </c>
      <c r="K220" s="133">
        <f t="shared" si="25"/>
        <v>3</v>
      </c>
      <c r="L220" s="131">
        <f t="shared" si="25"/>
        <v>-4.8599999999999994</v>
      </c>
      <c r="M220" s="133">
        <f t="shared" si="25"/>
        <v>7.1500000000000057</v>
      </c>
      <c r="N220" s="133">
        <f t="shared" si="25"/>
        <v>2.6000000000000085</v>
      </c>
      <c r="O220" s="133">
        <f t="shared" si="25"/>
        <v>5.9499999999999886</v>
      </c>
      <c r="P220" s="133">
        <f t="shared" si="25"/>
        <v>49.9</v>
      </c>
      <c r="Q220" s="133">
        <f t="shared" si="25"/>
        <v>12.5</v>
      </c>
      <c r="R220" s="131">
        <f t="shared" si="25"/>
        <v>15.620000000000005</v>
      </c>
      <c r="S220" s="133">
        <f t="shared" si="25"/>
        <v>19</v>
      </c>
      <c r="T220" s="133">
        <f t="shared" si="25"/>
        <v>0</v>
      </c>
      <c r="U220" s="133">
        <f t="shared" si="25"/>
        <v>15</v>
      </c>
      <c r="V220" s="133">
        <f t="shared" si="25"/>
        <v>0</v>
      </c>
      <c r="W220" s="133">
        <f t="shared" si="25"/>
        <v>-4.2999999999999972</v>
      </c>
      <c r="X220" s="131">
        <f t="shared" si="25"/>
        <v>5.9399999999999977</v>
      </c>
      <c r="Y220" s="372">
        <f>Y216-Y215</f>
        <v>2.2250000000000085</v>
      </c>
      <c r="Z220" s="367"/>
      <c r="AA220" s="368"/>
      <c r="AB220" s="297"/>
      <c r="AC220" s="297"/>
      <c r="AD220" s="297"/>
      <c r="AE220" s="297"/>
    </row>
    <row r="221" spans="1:36" ht="162" x14ac:dyDescent="0.2">
      <c r="A221" s="23" t="s">
        <v>45</v>
      </c>
      <c r="B221" s="119" t="s">
        <v>244</v>
      </c>
      <c r="C221" s="119" t="s">
        <v>244</v>
      </c>
      <c r="D221" s="119" t="s">
        <v>244</v>
      </c>
      <c r="E221" s="109" t="s">
        <v>244</v>
      </c>
      <c r="F221" s="59" t="e">
        <f t="shared" ref="F221" si="26">AVERAGE(B221:E221)</f>
        <v>#DIV/0!</v>
      </c>
      <c r="G221" s="119" t="s">
        <v>244</v>
      </c>
      <c r="H221" s="119" t="s">
        <v>244</v>
      </c>
      <c r="I221" s="373" t="s">
        <v>244</v>
      </c>
      <c r="J221" s="119" t="s">
        <v>244</v>
      </c>
      <c r="K221" s="119" t="s">
        <v>244</v>
      </c>
      <c r="L221" s="62"/>
      <c r="M221" s="373" t="s">
        <v>245</v>
      </c>
      <c r="N221" s="373" t="s">
        <v>245</v>
      </c>
      <c r="O221" s="373" t="s">
        <v>245</v>
      </c>
      <c r="P221" s="379" t="s">
        <v>257</v>
      </c>
      <c r="Q221" s="373" t="s">
        <v>245</v>
      </c>
      <c r="R221" s="374"/>
      <c r="S221" s="373" t="s">
        <v>245</v>
      </c>
      <c r="T221" s="373" t="s">
        <v>244</v>
      </c>
      <c r="U221" s="373" t="s">
        <v>245</v>
      </c>
      <c r="V221" s="373" t="s">
        <v>286</v>
      </c>
      <c r="W221" s="373" t="s">
        <v>245</v>
      </c>
      <c r="X221" s="374"/>
      <c r="Y221" s="371"/>
      <c r="Z221" s="369"/>
      <c r="AA221" s="370"/>
      <c r="AB221" s="298"/>
      <c r="AC221" s="298"/>
      <c r="AD221" s="298"/>
      <c r="AE221" s="293"/>
    </row>
    <row r="222" spans="1:36" x14ac:dyDescent="0.15">
      <c r="Z222" s="49"/>
    </row>
    <row r="223" spans="1:36" x14ac:dyDescent="0.15">
      <c r="Z223" s="49"/>
    </row>
    <row r="224" spans="1:36" x14ac:dyDescent="0.15">
      <c r="Z224" s="49"/>
    </row>
    <row r="225" spans="26:26" x14ac:dyDescent="0.15">
      <c r="Z225" s="49"/>
    </row>
    <row r="226" spans="26:26" x14ac:dyDescent="0.15">
      <c r="Z226" s="49"/>
    </row>
  </sheetData>
  <mergeCells count="150">
    <mergeCell ref="AF3:AH3"/>
    <mergeCell ref="AI3:AI4"/>
    <mergeCell ref="A4:A5"/>
    <mergeCell ref="B5:AI5"/>
    <mergeCell ref="B16:F16"/>
    <mergeCell ref="G16:L16"/>
    <mergeCell ref="M16:R16"/>
    <mergeCell ref="S16:X16"/>
    <mergeCell ref="Y16:AB16"/>
    <mergeCell ref="AC16:AE16"/>
    <mergeCell ref="B3:F3"/>
    <mergeCell ref="G3:L3"/>
    <mergeCell ref="M3:R3"/>
    <mergeCell ref="S3:X3"/>
    <mergeCell ref="Y3:AB3"/>
    <mergeCell ref="AC3:AE3"/>
    <mergeCell ref="AF16:AH16"/>
    <mergeCell ref="AI16:AI17"/>
    <mergeCell ref="A17:A18"/>
    <mergeCell ref="B18:AI18"/>
    <mergeCell ref="B29:F29"/>
    <mergeCell ref="G29:L29"/>
    <mergeCell ref="M29:R29"/>
    <mergeCell ref="S29:X29"/>
    <mergeCell ref="Y29:AB29"/>
    <mergeCell ref="AC29:AE29"/>
    <mergeCell ref="AF29:AH29"/>
    <mergeCell ref="AI29:AI30"/>
    <mergeCell ref="A30:A31"/>
    <mergeCell ref="B31:AI31"/>
    <mergeCell ref="B42:F42"/>
    <mergeCell ref="G42:L42"/>
    <mergeCell ref="M42:R42"/>
    <mergeCell ref="S42:X42"/>
    <mergeCell ref="Y42:AB42"/>
    <mergeCell ref="AC42:AE42"/>
    <mergeCell ref="AF42:AH42"/>
    <mergeCell ref="AI42:AI43"/>
    <mergeCell ref="A43:A44"/>
    <mergeCell ref="B44:AB44"/>
    <mergeCell ref="B55:F55"/>
    <mergeCell ref="G55:L55"/>
    <mergeCell ref="M55:R55"/>
    <mergeCell ref="S55:X55"/>
    <mergeCell ref="Y55:AB55"/>
    <mergeCell ref="AC55:AE55"/>
    <mergeCell ref="AF55:AH55"/>
    <mergeCell ref="AI55:AI56"/>
    <mergeCell ref="A56:A57"/>
    <mergeCell ref="B57:AB57"/>
    <mergeCell ref="B68:G68"/>
    <mergeCell ref="H68:M68"/>
    <mergeCell ref="N68:S68"/>
    <mergeCell ref="T68:W68"/>
    <mergeCell ref="X68:Z68"/>
    <mergeCell ref="AA68:AC68"/>
    <mergeCell ref="AD68:AD69"/>
    <mergeCell ref="A69:A70"/>
    <mergeCell ref="B70:AC70"/>
    <mergeCell ref="Y94:AB94"/>
    <mergeCell ref="AC94:AE94"/>
    <mergeCell ref="AI94:AI95"/>
    <mergeCell ref="A95:A96"/>
    <mergeCell ref="B96:AB96"/>
    <mergeCell ref="B81:F81"/>
    <mergeCell ref="G81:L81"/>
    <mergeCell ref="M81:R81"/>
    <mergeCell ref="S81:X81"/>
    <mergeCell ref="Y81:AB81"/>
    <mergeCell ref="AC81:AE81"/>
    <mergeCell ref="AF81:AH81"/>
    <mergeCell ref="AI81:AI82"/>
    <mergeCell ref="A82:A83"/>
    <mergeCell ref="B83:AI83"/>
    <mergeCell ref="S120:X120"/>
    <mergeCell ref="Y120:AB120"/>
    <mergeCell ref="AF94:AH94"/>
    <mergeCell ref="A134:A135"/>
    <mergeCell ref="B135:Q135"/>
    <mergeCell ref="B146:F146"/>
    <mergeCell ref="G146:L146"/>
    <mergeCell ref="M146:R146"/>
    <mergeCell ref="S146:S147"/>
    <mergeCell ref="AC120:AE120"/>
    <mergeCell ref="AF120:AH120"/>
    <mergeCell ref="B107:G107"/>
    <mergeCell ref="H107:M107"/>
    <mergeCell ref="N107:Q107"/>
    <mergeCell ref="R107:T107"/>
    <mergeCell ref="U107:W107"/>
    <mergeCell ref="X107:X108"/>
    <mergeCell ref="Y107:Y108"/>
    <mergeCell ref="A108:A109"/>
    <mergeCell ref="B109:W109"/>
    <mergeCell ref="B94:F94"/>
    <mergeCell ref="G94:L94"/>
    <mergeCell ref="M94:R94"/>
    <mergeCell ref="S94:X94"/>
    <mergeCell ref="AI120:AI121"/>
    <mergeCell ref="A121:A122"/>
    <mergeCell ref="B122:AB122"/>
    <mergeCell ref="B133:G133"/>
    <mergeCell ref="H133:K133"/>
    <mergeCell ref="L133:N133"/>
    <mergeCell ref="O133:Q133"/>
    <mergeCell ref="R133:R134"/>
    <mergeCell ref="O172:Q172"/>
    <mergeCell ref="R172:R173"/>
    <mergeCell ref="A173:A174"/>
    <mergeCell ref="B174:Q174"/>
    <mergeCell ref="T146:T147"/>
    <mergeCell ref="A147:A148"/>
    <mergeCell ref="B148:S148"/>
    <mergeCell ref="B159:F159"/>
    <mergeCell ref="G159:L159"/>
    <mergeCell ref="M159:R159"/>
    <mergeCell ref="S159:S160"/>
    <mergeCell ref="A160:A161"/>
    <mergeCell ref="B161:S161"/>
    <mergeCell ref="B120:F120"/>
    <mergeCell ref="G120:L120"/>
    <mergeCell ref="M120:R120"/>
    <mergeCell ref="B185:G185"/>
    <mergeCell ref="H185:J185"/>
    <mergeCell ref="K185:M185"/>
    <mergeCell ref="N185:N186"/>
    <mergeCell ref="A186:A187"/>
    <mergeCell ref="B187:M187"/>
    <mergeCell ref="B172:G172"/>
    <mergeCell ref="H172:K172"/>
    <mergeCell ref="L172:N172"/>
    <mergeCell ref="AE211:AE212"/>
    <mergeCell ref="A212:A213"/>
    <mergeCell ref="AF198:AH198"/>
    <mergeCell ref="AI198:AI199"/>
    <mergeCell ref="A199:A200"/>
    <mergeCell ref="B200:AH200"/>
    <mergeCell ref="B211:F211"/>
    <mergeCell ref="G211:L211"/>
    <mergeCell ref="M211:R211"/>
    <mergeCell ref="S211:X211"/>
    <mergeCell ref="AB211:AD211"/>
    <mergeCell ref="B198:F198"/>
    <mergeCell ref="G198:L198"/>
    <mergeCell ref="M198:R198"/>
    <mergeCell ref="S198:X198"/>
    <mergeCell ref="Y198:AB198"/>
    <mergeCell ref="AC198:AE198"/>
    <mergeCell ref="Y211:Y212"/>
    <mergeCell ref="B213:Y213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zoomScaleNormal="100" zoomScalePageLayoutView="60" workbookViewId="0">
      <selection activeCell="M18" sqref="M18"/>
    </sheetView>
  </sheetViews>
  <sheetFormatPr defaultRowHeight="13.5" x14ac:dyDescent="0.15"/>
  <cols>
    <col min="2" max="3" width="3.875" customWidth="1"/>
    <col min="4" max="4" width="4.375" customWidth="1"/>
    <col min="5" max="5" width="3.625" customWidth="1"/>
    <col min="6" max="6" width="3.75" customWidth="1"/>
  </cols>
  <sheetData>
    <row r="1" spans="1:24" ht="19.5" thickBot="1" x14ac:dyDescent="0.35">
      <c r="A1" s="28" t="s">
        <v>52</v>
      </c>
      <c r="B1" s="28"/>
      <c r="C1" s="28"/>
      <c r="D1" s="28"/>
      <c r="E1" s="28"/>
      <c r="F1" s="28"/>
    </row>
    <row r="2" spans="1:24" ht="16.5" customHeight="1" thickTop="1" thickBot="1" x14ac:dyDescent="0.2">
      <c r="A2" s="510" t="s">
        <v>53</v>
      </c>
      <c r="B2" s="511" t="s">
        <v>54</v>
      </c>
      <c r="C2" s="518" t="s">
        <v>261</v>
      </c>
      <c r="D2" s="509" t="s">
        <v>277</v>
      </c>
      <c r="E2" s="509"/>
      <c r="F2" s="509"/>
      <c r="H2" s="530" t="s">
        <v>53</v>
      </c>
      <c r="I2" s="507" t="s">
        <v>54</v>
      </c>
      <c r="J2" s="501" t="s">
        <v>55</v>
      </c>
      <c r="K2" s="501"/>
      <c r="L2" s="501"/>
      <c r="M2" s="501" t="s">
        <v>56</v>
      </c>
      <c r="N2" s="501"/>
      <c r="O2" s="501"/>
      <c r="P2" s="501" t="s">
        <v>57</v>
      </c>
      <c r="Q2" s="501"/>
      <c r="R2" s="501"/>
      <c r="S2" s="501" t="s">
        <v>58</v>
      </c>
      <c r="T2" s="501"/>
      <c r="U2" s="501"/>
      <c r="V2" s="501" t="s">
        <v>59</v>
      </c>
      <c r="W2" s="501"/>
      <c r="X2" s="501"/>
    </row>
    <row r="3" spans="1:24" ht="14.85" customHeight="1" thickTop="1" thickBot="1" x14ac:dyDescent="0.2">
      <c r="A3" s="510"/>
      <c r="B3" s="511"/>
      <c r="C3" s="519"/>
      <c r="D3" s="509">
        <v>5</v>
      </c>
      <c r="E3" s="509">
        <v>4</v>
      </c>
      <c r="F3" s="509">
        <v>3</v>
      </c>
      <c r="H3" s="530"/>
      <c r="I3" s="507"/>
      <c r="J3" s="502" t="s">
        <v>60</v>
      </c>
      <c r="K3" s="503" t="s">
        <v>61</v>
      </c>
      <c r="L3" s="502" t="s">
        <v>62</v>
      </c>
      <c r="M3" s="504" t="s">
        <v>60</v>
      </c>
      <c r="N3" s="504" t="s">
        <v>61</v>
      </c>
      <c r="O3" s="505" t="s">
        <v>62</v>
      </c>
      <c r="P3" s="504" t="s">
        <v>60</v>
      </c>
      <c r="Q3" s="504" t="s">
        <v>61</v>
      </c>
      <c r="R3" s="505" t="s">
        <v>62</v>
      </c>
      <c r="S3" s="497" t="s">
        <v>60</v>
      </c>
      <c r="T3" s="497" t="s">
        <v>61</v>
      </c>
      <c r="U3" s="497" t="s">
        <v>62</v>
      </c>
      <c r="V3" s="497" t="s">
        <v>60</v>
      </c>
      <c r="W3" s="497" t="s">
        <v>61</v>
      </c>
      <c r="X3" s="497" t="s">
        <v>62</v>
      </c>
    </row>
    <row r="4" spans="1:24" ht="15" thickTop="1" thickBot="1" x14ac:dyDescent="0.2">
      <c r="A4" s="510"/>
      <c r="B4" s="511"/>
      <c r="C4" s="519"/>
      <c r="D4" s="509"/>
      <c r="E4" s="509"/>
      <c r="F4" s="509"/>
      <c r="H4" s="530"/>
      <c r="I4" s="507"/>
      <c r="J4" s="502"/>
      <c r="K4" s="503"/>
      <c r="L4" s="502"/>
      <c r="M4" s="504"/>
      <c r="N4" s="504"/>
      <c r="O4" s="505"/>
      <c r="P4" s="504"/>
      <c r="Q4" s="504"/>
      <c r="R4" s="505"/>
      <c r="S4" s="497"/>
      <c r="T4" s="497"/>
      <c r="U4" s="497"/>
      <c r="V4" s="497"/>
      <c r="W4" s="497"/>
      <c r="X4" s="497"/>
    </row>
    <row r="5" spans="1:24" ht="15" thickTop="1" thickBot="1" x14ac:dyDescent="0.2">
      <c r="A5" s="510"/>
      <c r="B5" s="511"/>
      <c r="C5" s="519"/>
      <c r="D5" s="509"/>
      <c r="E5" s="509"/>
      <c r="F5" s="509"/>
      <c r="H5" s="530"/>
      <c r="I5" s="507"/>
      <c r="J5" s="502"/>
      <c r="K5" s="503"/>
      <c r="L5" s="502"/>
      <c r="M5" s="504"/>
      <c r="N5" s="504"/>
      <c r="O5" s="505"/>
      <c r="P5" s="504"/>
      <c r="Q5" s="504"/>
      <c r="R5" s="505"/>
      <c r="S5" s="497"/>
      <c r="T5" s="497"/>
      <c r="U5" s="497"/>
      <c r="V5" s="497"/>
      <c r="W5" s="497"/>
      <c r="X5" s="497"/>
    </row>
    <row r="6" spans="1:24" ht="15" thickTop="1" thickBot="1" x14ac:dyDescent="0.2">
      <c r="A6" s="510"/>
      <c r="B6" s="511"/>
      <c r="C6" s="519"/>
      <c r="D6" s="509"/>
      <c r="E6" s="509"/>
      <c r="F6" s="509"/>
      <c r="H6" s="530"/>
      <c r="I6" s="507"/>
      <c r="J6" s="502"/>
      <c r="K6" s="503"/>
      <c r="L6" s="502"/>
      <c r="M6" s="504"/>
      <c r="N6" s="504"/>
      <c r="O6" s="505"/>
      <c r="P6" s="504"/>
      <c r="Q6" s="504"/>
      <c r="R6" s="505"/>
      <c r="S6" s="497"/>
      <c r="T6" s="497"/>
      <c r="U6" s="497"/>
      <c r="V6" s="497"/>
      <c r="W6" s="497"/>
      <c r="X6" s="497"/>
    </row>
    <row r="7" spans="1:24" ht="33" customHeight="1" thickTop="1" thickBot="1" x14ac:dyDescent="0.2">
      <c r="A7" s="510"/>
      <c r="B7" s="511"/>
      <c r="C7" s="520"/>
      <c r="D7" s="509"/>
      <c r="E7" s="509"/>
      <c r="F7" s="509"/>
      <c r="H7" s="530"/>
      <c r="I7" s="507"/>
      <c r="J7" s="502"/>
      <c r="K7" s="503"/>
      <c r="L7" s="502"/>
      <c r="M7" s="504"/>
      <c r="N7" s="504"/>
      <c r="O7" s="505"/>
      <c r="P7" s="504"/>
      <c r="Q7" s="504"/>
      <c r="R7" s="505"/>
      <c r="S7" s="497"/>
      <c r="T7" s="497"/>
      <c r="U7" s="497"/>
      <c r="V7" s="497"/>
      <c r="W7" s="497"/>
      <c r="X7" s="497"/>
    </row>
    <row r="8" spans="1:24" ht="16.5" customHeight="1" thickTop="1" thickBot="1" x14ac:dyDescent="0.25">
      <c r="A8" s="537" t="s">
        <v>15</v>
      </c>
      <c r="B8" s="300" t="s">
        <v>76</v>
      </c>
      <c r="C8" s="300">
        <v>23</v>
      </c>
      <c r="D8" s="301">
        <v>1</v>
      </c>
      <c r="E8" s="301">
        <v>8</v>
      </c>
      <c r="F8" s="301">
        <v>14</v>
      </c>
      <c r="H8" s="571" t="s">
        <v>15</v>
      </c>
      <c r="I8" s="37" t="s">
        <v>76</v>
      </c>
      <c r="J8" s="31">
        <v>39</v>
      </c>
      <c r="K8" s="31">
        <v>100</v>
      </c>
      <c r="L8" s="31">
        <v>3.5</v>
      </c>
      <c r="M8" s="31">
        <v>43</v>
      </c>
      <c r="N8" s="31">
        <v>100</v>
      </c>
      <c r="O8" s="31">
        <v>3.5</v>
      </c>
      <c r="P8" s="45">
        <f>((D8+E8)/C8)*100</f>
        <v>39.130434782608695</v>
      </c>
      <c r="Q8" s="31">
        <f>((D8+E8+F8)/C8)*100</f>
        <v>100</v>
      </c>
      <c r="R8" s="45">
        <f>((D8*5)+(E8*4)+(F8*3))/23</f>
        <v>3.4347826086956523</v>
      </c>
      <c r="S8" s="31"/>
      <c r="T8" s="31"/>
      <c r="U8" s="31"/>
      <c r="V8" s="31"/>
      <c r="W8" s="31"/>
      <c r="X8" s="31"/>
    </row>
    <row r="9" spans="1:24" ht="15.75" thickTop="1" thickBot="1" x14ac:dyDescent="0.25">
      <c r="A9" s="537"/>
      <c r="B9" s="300" t="s">
        <v>63</v>
      </c>
      <c r="C9" s="300">
        <v>25</v>
      </c>
      <c r="D9" s="301">
        <v>1</v>
      </c>
      <c r="E9" s="301">
        <v>15</v>
      </c>
      <c r="F9" s="301">
        <v>9</v>
      </c>
      <c r="H9" s="571"/>
      <c r="I9" s="35" t="s">
        <v>63</v>
      </c>
      <c r="J9" s="31">
        <v>64</v>
      </c>
      <c r="K9" s="31">
        <v>100</v>
      </c>
      <c r="L9" s="31">
        <v>3.7</v>
      </c>
      <c r="M9" s="31">
        <v>68</v>
      </c>
      <c r="N9" s="31">
        <v>100</v>
      </c>
      <c r="O9" s="31">
        <v>3.7</v>
      </c>
      <c r="P9" s="45">
        <f t="shared" ref="P9:P11" si="0">((D9+E9)/C9)*100</f>
        <v>64</v>
      </c>
      <c r="Q9" s="31">
        <f t="shared" ref="Q9:Q11" si="1">((D9+E9+F9)/C9)*100</f>
        <v>100</v>
      </c>
      <c r="R9" s="45">
        <f t="shared" ref="R9" si="2">((D9*5)+(E9*4)+(F9*3))/25</f>
        <v>3.68</v>
      </c>
      <c r="S9" s="31"/>
      <c r="T9" s="31"/>
      <c r="U9" s="31"/>
      <c r="V9" s="31"/>
      <c r="W9" s="31"/>
      <c r="X9" s="31"/>
    </row>
    <row r="10" spans="1:24" ht="15.75" thickTop="1" thickBot="1" x14ac:dyDescent="0.25">
      <c r="A10" s="537"/>
      <c r="B10" s="300" t="s">
        <v>95</v>
      </c>
      <c r="C10" s="300">
        <v>18</v>
      </c>
      <c r="D10" s="301">
        <v>0</v>
      </c>
      <c r="E10" s="301">
        <v>6</v>
      </c>
      <c r="F10" s="301">
        <v>12</v>
      </c>
      <c r="H10" s="571"/>
      <c r="I10" s="35" t="s">
        <v>95</v>
      </c>
      <c r="J10" s="31">
        <v>21</v>
      </c>
      <c r="K10" s="31">
        <v>100</v>
      </c>
      <c r="L10" s="31">
        <v>3.2</v>
      </c>
      <c r="M10" s="31">
        <v>39</v>
      </c>
      <c r="N10" s="31">
        <v>100</v>
      </c>
      <c r="O10" s="31">
        <v>3.4</v>
      </c>
      <c r="P10" s="45">
        <f t="shared" si="0"/>
        <v>33.333333333333329</v>
      </c>
      <c r="Q10" s="31">
        <f t="shared" si="1"/>
        <v>100</v>
      </c>
      <c r="R10" s="45">
        <f>((D10*5)+(E10*4)+(F10*3))/18</f>
        <v>3.3333333333333335</v>
      </c>
      <c r="S10" s="31"/>
      <c r="T10" s="31"/>
      <c r="U10" s="31"/>
      <c r="V10" s="31"/>
      <c r="W10" s="31"/>
      <c r="X10" s="31"/>
    </row>
    <row r="11" spans="1:24" ht="15.75" thickTop="1" thickBot="1" x14ac:dyDescent="0.25">
      <c r="A11" s="314" t="s">
        <v>87</v>
      </c>
      <c r="B11" s="300" t="s">
        <v>95</v>
      </c>
      <c r="C11" s="300">
        <v>18</v>
      </c>
      <c r="D11" s="301">
        <v>2</v>
      </c>
      <c r="E11" s="301">
        <v>5</v>
      </c>
      <c r="F11" s="301">
        <v>11</v>
      </c>
      <c r="H11" s="173" t="s">
        <v>87</v>
      </c>
      <c r="I11" s="30" t="s">
        <v>95</v>
      </c>
      <c r="J11" s="31">
        <v>37</v>
      </c>
      <c r="K11" s="31">
        <v>100</v>
      </c>
      <c r="L11" s="31">
        <v>3.4</v>
      </c>
      <c r="M11" s="31">
        <v>39</v>
      </c>
      <c r="N11" s="31">
        <v>100</v>
      </c>
      <c r="O11" s="31">
        <v>3.4</v>
      </c>
      <c r="P11" s="45">
        <f t="shared" si="0"/>
        <v>38.888888888888893</v>
      </c>
      <c r="Q11" s="31">
        <f t="shared" si="1"/>
        <v>100</v>
      </c>
      <c r="R11" s="45">
        <f>((D11*5)+(E11*4)+(F11*3))/18</f>
        <v>3.5</v>
      </c>
      <c r="S11" s="31"/>
      <c r="T11" s="31"/>
      <c r="U11" s="31"/>
      <c r="V11" s="31"/>
      <c r="W11" s="31"/>
      <c r="X11" s="31"/>
    </row>
    <row r="12" spans="1:24" ht="14.25" thickTop="1" x14ac:dyDescent="0.15"/>
    <row r="14" spans="1:24" ht="14.25" thickBot="1" x14ac:dyDescent="0.2"/>
    <row r="15" spans="1:24" ht="15" thickTop="1" thickBot="1" x14ac:dyDescent="0.2">
      <c r="G15" s="408"/>
    </row>
    <row r="16" spans="1:24" ht="14.25" thickTop="1" x14ac:dyDescent="0.15"/>
  </sheetData>
  <mergeCells count="31">
    <mergeCell ref="A8:A10"/>
    <mergeCell ref="D3:D7"/>
    <mergeCell ref="E3:E7"/>
    <mergeCell ref="F3:F7"/>
    <mergeCell ref="A2:A7"/>
    <mergeCell ref="B2:B7"/>
    <mergeCell ref="D2:F2"/>
    <mergeCell ref="C2:C7"/>
    <mergeCell ref="V3:V7"/>
    <mergeCell ref="W3:W7"/>
    <mergeCell ref="H2:H7"/>
    <mergeCell ref="I2:I7"/>
    <mergeCell ref="J2:L2"/>
    <mergeCell ref="M2:O2"/>
    <mergeCell ref="P2:R2"/>
    <mergeCell ref="X3:X7"/>
    <mergeCell ref="H8:H10"/>
    <mergeCell ref="S2:U2"/>
    <mergeCell ref="V2:X2"/>
    <mergeCell ref="J3:J7"/>
    <mergeCell ref="K3:K7"/>
    <mergeCell ref="L3:L7"/>
    <mergeCell ref="M3:M7"/>
    <mergeCell ref="N3:N7"/>
    <mergeCell ref="O3:O7"/>
    <mergeCell ref="P3:P7"/>
    <mergeCell ref="Q3:Q7"/>
    <mergeCell ref="R3:R7"/>
    <mergeCell ref="S3:S7"/>
    <mergeCell ref="T3:T7"/>
    <mergeCell ref="U3:U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zoomScaleNormal="100" zoomScalePageLayoutView="60" workbookViewId="0">
      <selection activeCell="R17" sqref="R17"/>
    </sheetView>
  </sheetViews>
  <sheetFormatPr defaultRowHeight="13.5" x14ac:dyDescent="0.15"/>
  <cols>
    <col min="2" max="3" width="3.875" customWidth="1"/>
    <col min="4" max="4" width="4.375" customWidth="1"/>
    <col min="5" max="5" width="3.625" customWidth="1"/>
    <col min="6" max="7" width="3.75" customWidth="1"/>
    <col min="9" max="9" width="6.125" customWidth="1"/>
    <col min="10" max="10" width="3.5" customWidth="1"/>
    <col min="11" max="11" width="4.375" customWidth="1"/>
    <col min="12" max="12" width="3.625" customWidth="1"/>
    <col min="13" max="13" width="3.375" customWidth="1"/>
    <col min="14" max="14" width="3.5" customWidth="1"/>
    <col min="15" max="15" width="3.25" customWidth="1"/>
    <col min="16" max="16" width="5.375" customWidth="1"/>
    <col min="17" max="17" width="6.25" customWidth="1"/>
    <col min="18" max="18" width="6.125" customWidth="1"/>
  </cols>
  <sheetData>
    <row r="1" spans="1:24" ht="19.5" thickBot="1" x14ac:dyDescent="0.35">
      <c r="A1" s="28" t="s">
        <v>52</v>
      </c>
      <c r="B1" s="28"/>
      <c r="C1" s="28"/>
      <c r="D1" s="28"/>
      <c r="E1" s="28"/>
      <c r="F1" s="28"/>
      <c r="G1" s="28"/>
    </row>
    <row r="2" spans="1:24" ht="16.5" customHeight="1" thickTop="1" thickBot="1" x14ac:dyDescent="0.2">
      <c r="A2" s="510" t="s">
        <v>53</v>
      </c>
      <c r="B2" s="518" t="s">
        <v>54</v>
      </c>
      <c r="C2" s="518" t="s">
        <v>261</v>
      </c>
      <c r="D2" s="509" t="s">
        <v>277</v>
      </c>
      <c r="E2" s="509"/>
      <c r="F2" s="509"/>
      <c r="G2" s="419"/>
      <c r="H2" s="530" t="s">
        <v>53</v>
      </c>
      <c r="I2" s="507" t="s">
        <v>54</v>
      </c>
      <c r="J2" s="501" t="s">
        <v>55</v>
      </c>
      <c r="K2" s="501"/>
      <c r="L2" s="501"/>
      <c r="M2" s="501" t="s">
        <v>56</v>
      </c>
      <c r="N2" s="501"/>
      <c r="O2" s="501"/>
      <c r="P2" s="501" t="s">
        <v>57</v>
      </c>
      <c r="Q2" s="501"/>
      <c r="R2" s="501"/>
      <c r="S2" s="501" t="s">
        <v>58</v>
      </c>
      <c r="T2" s="501"/>
      <c r="U2" s="501"/>
      <c r="V2" s="501" t="s">
        <v>59</v>
      </c>
      <c r="W2" s="501"/>
      <c r="X2" s="501"/>
    </row>
    <row r="3" spans="1:24" ht="14.85" customHeight="1" thickTop="1" thickBot="1" x14ac:dyDescent="0.2">
      <c r="A3" s="510"/>
      <c r="B3" s="519"/>
      <c r="C3" s="519"/>
      <c r="D3" s="509">
        <v>5</v>
      </c>
      <c r="E3" s="509">
        <v>4</v>
      </c>
      <c r="F3" s="509">
        <v>3</v>
      </c>
      <c r="G3" s="419"/>
      <c r="H3" s="530"/>
      <c r="I3" s="507"/>
      <c r="J3" s="502" t="s">
        <v>60</v>
      </c>
      <c r="K3" s="503" t="s">
        <v>61</v>
      </c>
      <c r="L3" s="502" t="s">
        <v>62</v>
      </c>
      <c r="M3" s="504" t="s">
        <v>60</v>
      </c>
      <c r="N3" s="504" t="s">
        <v>61</v>
      </c>
      <c r="O3" s="505" t="s">
        <v>62</v>
      </c>
      <c r="P3" s="504" t="s">
        <v>60</v>
      </c>
      <c r="Q3" s="504" t="s">
        <v>61</v>
      </c>
      <c r="R3" s="505" t="s">
        <v>62</v>
      </c>
      <c r="S3" s="497" t="s">
        <v>60</v>
      </c>
      <c r="T3" s="497" t="s">
        <v>61</v>
      </c>
      <c r="U3" s="497" t="s">
        <v>62</v>
      </c>
      <c r="V3" s="497" t="s">
        <v>60</v>
      </c>
      <c r="W3" s="497" t="s">
        <v>61</v>
      </c>
      <c r="X3" s="497" t="s">
        <v>62</v>
      </c>
    </row>
    <row r="4" spans="1:24" ht="15" customHeight="1" thickTop="1" thickBot="1" x14ac:dyDescent="0.2">
      <c r="A4" s="510"/>
      <c r="B4" s="519"/>
      <c r="C4" s="519"/>
      <c r="D4" s="509"/>
      <c r="E4" s="509"/>
      <c r="F4" s="509"/>
      <c r="G4" s="419"/>
      <c r="H4" s="530"/>
      <c r="I4" s="507"/>
      <c r="J4" s="502"/>
      <c r="K4" s="503"/>
      <c r="L4" s="502"/>
      <c r="M4" s="504"/>
      <c r="N4" s="504"/>
      <c r="O4" s="505"/>
      <c r="P4" s="504"/>
      <c r="Q4" s="504"/>
      <c r="R4" s="505"/>
      <c r="S4" s="497"/>
      <c r="T4" s="497"/>
      <c r="U4" s="497"/>
      <c r="V4" s="497"/>
      <c r="W4" s="497"/>
      <c r="X4" s="497"/>
    </row>
    <row r="5" spans="1:24" ht="15" customHeight="1" thickTop="1" thickBot="1" x14ac:dyDescent="0.2">
      <c r="A5" s="510"/>
      <c r="B5" s="519"/>
      <c r="C5" s="519"/>
      <c r="D5" s="509"/>
      <c r="E5" s="509"/>
      <c r="F5" s="509"/>
      <c r="G5" s="419"/>
      <c r="H5" s="530"/>
      <c r="I5" s="507"/>
      <c r="J5" s="502"/>
      <c r="K5" s="503"/>
      <c r="L5" s="502"/>
      <c r="M5" s="504"/>
      <c r="N5" s="504"/>
      <c r="O5" s="505"/>
      <c r="P5" s="504"/>
      <c r="Q5" s="504"/>
      <c r="R5" s="505"/>
      <c r="S5" s="497"/>
      <c r="T5" s="497"/>
      <c r="U5" s="497"/>
      <c r="V5" s="497"/>
      <c r="W5" s="497"/>
      <c r="X5" s="497"/>
    </row>
    <row r="6" spans="1:24" ht="15" customHeight="1" thickTop="1" thickBot="1" x14ac:dyDescent="0.2">
      <c r="A6" s="510"/>
      <c r="B6" s="519"/>
      <c r="C6" s="519"/>
      <c r="D6" s="509"/>
      <c r="E6" s="509"/>
      <c r="F6" s="509"/>
      <c r="G6" s="419"/>
      <c r="H6" s="530"/>
      <c r="I6" s="507"/>
      <c r="J6" s="502"/>
      <c r="K6" s="503"/>
      <c r="L6" s="502"/>
      <c r="M6" s="504"/>
      <c r="N6" s="504"/>
      <c r="O6" s="505"/>
      <c r="P6" s="504"/>
      <c r="Q6" s="504"/>
      <c r="R6" s="505"/>
      <c r="S6" s="497"/>
      <c r="T6" s="497"/>
      <c r="U6" s="497"/>
      <c r="V6" s="497"/>
      <c r="W6" s="497"/>
      <c r="X6" s="497"/>
    </row>
    <row r="7" spans="1:24" ht="33" customHeight="1" thickTop="1" thickBot="1" x14ac:dyDescent="0.2">
      <c r="A7" s="510"/>
      <c r="B7" s="520"/>
      <c r="C7" s="520"/>
      <c r="D7" s="509"/>
      <c r="E7" s="509"/>
      <c r="F7" s="509"/>
      <c r="G7" s="419"/>
      <c r="H7" s="530"/>
      <c r="I7" s="507"/>
      <c r="J7" s="502"/>
      <c r="K7" s="503"/>
      <c r="L7" s="502"/>
      <c r="M7" s="504"/>
      <c r="N7" s="504"/>
      <c r="O7" s="505"/>
      <c r="P7" s="504"/>
      <c r="Q7" s="504"/>
      <c r="R7" s="505"/>
      <c r="S7" s="497"/>
      <c r="T7" s="497"/>
      <c r="U7" s="497"/>
      <c r="V7" s="497"/>
      <c r="W7" s="497"/>
      <c r="X7" s="497"/>
    </row>
    <row r="8" spans="1:24" ht="16.5" customHeight="1" thickTop="1" thickBot="1" x14ac:dyDescent="0.25">
      <c r="A8" s="547" t="s">
        <v>87</v>
      </c>
      <c r="B8" s="300" t="s">
        <v>76</v>
      </c>
      <c r="C8" s="300">
        <v>23</v>
      </c>
      <c r="D8" s="301">
        <v>9</v>
      </c>
      <c r="E8" s="301">
        <v>10</v>
      </c>
      <c r="F8" s="301">
        <v>4</v>
      </c>
      <c r="G8" s="49"/>
      <c r="H8" s="544" t="s">
        <v>87</v>
      </c>
      <c r="I8" s="37" t="s">
        <v>76</v>
      </c>
      <c r="J8" s="31">
        <v>95.6</v>
      </c>
      <c r="K8" s="31">
        <v>100</v>
      </c>
      <c r="L8" s="31">
        <v>4.3</v>
      </c>
      <c r="M8" s="31">
        <v>82.6</v>
      </c>
      <c r="N8" s="31">
        <v>100</v>
      </c>
      <c r="O8" s="31">
        <v>4.2</v>
      </c>
      <c r="P8" s="45">
        <f>((D8+E8)/C8)*100</f>
        <v>82.608695652173907</v>
      </c>
      <c r="Q8" s="45">
        <f>((D8+E8+F8)/C8)*100</f>
        <v>100</v>
      </c>
      <c r="R8" s="45">
        <f t="shared" ref="R8" si="0">(D8*5+E8*4+F8*3)/C8</f>
        <v>4.2173913043478262</v>
      </c>
      <c r="S8" s="31"/>
      <c r="T8" s="31"/>
      <c r="U8" s="31"/>
      <c r="V8" s="31"/>
      <c r="W8" s="31"/>
      <c r="X8" s="31"/>
    </row>
    <row r="9" spans="1:24" ht="15.75" thickTop="1" thickBot="1" x14ac:dyDescent="0.25">
      <c r="A9" s="547"/>
      <c r="B9" s="300" t="s">
        <v>63</v>
      </c>
      <c r="C9" s="300">
        <v>25</v>
      </c>
      <c r="D9" s="301">
        <v>8</v>
      </c>
      <c r="E9" s="301">
        <v>16</v>
      </c>
      <c r="F9" s="301">
        <v>1</v>
      </c>
      <c r="G9" s="49"/>
      <c r="H9" s="545"/>
      <c r="I9" s="35" t="s">
        <v>63</v>
      </c>
      <c r="J9" s="31">
        <v>84</v>
      </c>
      <c r="K9" s="31">
        <v>100</v>
      </c>
      <c r="L9" s="31">
        <v>4.0999999999999996</v>
      </c>
      <c r="M9" s="31">
        <v>96</v>
      </c>
      <c r="N9" s="31">
        <v>100</v>
      </c>
      <c r="O9" s="31">
        <v>4.0999999999999996</v>
      </c>
      <c r="P9" s="45">
        <f t="shared" ref="P9:P10" si="1">((D9+E9)/C9)*100</f>
        <v>96</v>
      </c>
      <c r="Q9" s="45">
        <f t="shared" ref="Q9:Q10" si="2">((D9+E9+F9)/C9)*100</f>
        <v>100</v>
      </c>
      <c r="R9" s="45">
        <f t="shared" ref="R9:R10" si="3">(D9*5+E9*4+F9*3)/C9</f>
        <v>4.28</v>
      </c>
      <c r="S9" s="31"/>
      <c r="T9" s="31"/>
      <c r="U9" s="31"/>
      <c r="V9" s="31"/>
      <c r="W9" s="31"/>
      <c r="X9" s="31"/>
    </row>
    <row r="10" spans="1:24" ht="15.75" thickTop="1" thickBot="1" x14ac:dyDescent="0.25">
      <c r="A10" s="309" t="s">
        <v>167</v>
      </c>
      <c r="B10" s="300" t="s">
        <v>76</v>
      </c>
      <c r="C10" s="300">
        <v>23</v>
      </c>
      <c r="D10" s="301">
        <v>10</v>
      </c>
      <c r="E10" s="301">
        <v>12</v>
      </c>
      <c r="F10" s="301">
        <v>1</v>
      </c>
      <c r="G10" s="49"/>
      <c r="H10" s="81" t="s">
        <v>167</v>
      </c>
      <c r="I10" s="35" t="s">
        <v>76</v>
      </c>
      <c r="J10" s="31">
        <v>95.6</v>
      </c>
      <c r="K10" s="31">
        <v>100</v>
      </c>
      <c r="L10" s="31">
        <v>4.2</v>
      </c>
      <c r="M10" s="31">
        <v>95.6</v>
      </c>
      <c r="N10" s="31">
        <v>100</v>
      </c>
      <c r="O10" s="31">
        <v>4.2</v>
      </c>
      <c r="P10" s="45">
        <f t="shared" si="1"/>
        <v>95.652173913043484</v>
      </c>
      <c r="Q10" s="45">
        <f t="shared" si="2"/>
        <v>100</v>
      </c>
      <c r="R10" s="45">
        <f t="shared" si="3"/>
        <v>4.3913043478260869</v>
      </c>
      <c r="S10" s="31"/>
      <c r="T10" s="31"/>
      <c r="U10" s="31"/>
      <c r="V10" s="31"/>
      <c r="W10" s="31"/>
      <c r="X10" s="31"/>
    </row>
    <row r="11" spans="1:24" ht="14.25" thickTop="1" x14ac:dyDescent="0.15"/>
  </sheetData>
  <mergeCells count="31">
    <mergeCell ref="A8:A9"/>
    <mergeCell ref="D3:D7"/>
    <mergeCell ref="E3:E7"/>
    <mergeCell ref="F3:F7"/>
    <mergeCell ref="A2:A7"/>
    <mergeCell ref="B2:B7"/>
    <mergeCell ref="D2:F2"/>
    <mergeCell ref="C2:C7"/>
    <mergeCell ref="V3:V7"/>
    <mergeCell ref="W3:W7"/>
    <mergeCell ref="H2:H7"/>
    <mergeCell ref="I2:I7"/>
    <mergeCell ref="J2:L2"/>
    <mergeCell ref="M2:O2"/>
    <mergeCell ref="P2:R2"/>
    <mergeCell ref="X3:X7"/>
    <mergeCell ref="H8:H9"/>
    <mergeCell ref="S2:U2"/>
    <mergeCell ref="V2:X2"/>
    <mergeCell ref="J3:J7"/>
    <mergeCell ref="K3:K7"/>
    <mergeCell ref="L3:L7"/>
    <mergeCell ref="M3:M7"/>
    <mergeCell ref="N3:N7"/>
    <mergeCell ref="O3:O7"/>
    <mergeCell ref="P3:P7"/>
    <mergeCell ref="Q3:Q7"/>
    <mergeCell ref="R3:R7"/>
    <mergeCell ref="S3:S7"/>
    <mergeCell ref="T3:T7"/>
    <mergeCell ref="U3:U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opLeftCell="A11" workbookViewId="0">
      <selection activeCell="P8" sqref="P8:R8"/>
    </sheetView>
  </sheetViews>
  <sheetFormatPr defaultRowHeight="13.5" x14ac:dyDescent="0.15"/>
  <cols>
    <col min="1" max="1" width="13.5" customWidth="1"/>
    <col min="2" max="2" width="6" customWidth="1"/>
    <col min="3" max="3" width="4.25" customWidth="1"/>
    <col min="4" max="6" width="3.625" customWidth="1"/>
    <col min="10" max="10" width="4.125" customWidth="1"/>
    <col min="11" max="11" width="4.25" customWidth="1"/>
    <col min="12" max="12" width="3.5" customWidth="1"/>
    <col min="13" max="13" width="3.625" customWidth="1"/>
    <col min="14" max="14" width="4.25" customWidth="1"/>
    <col min="15" max="15" width="4.5" customWidth="1"/>
  </cols>
  <sheetData>
    <row r="1" spans="1:24" ht="19.5" thickBot="1" x14ac:dyDescent="0.35">
      <c r="A1" s="28" t="s">
        <v>52</v>
      </c>
      <c r="B1" s="28"/>
      <c r="C1" s="28"/>
      <c r="D1" s="28"/>
      <c r="E1" s="28"/>
      <c r="F1" s="28" t="s">
        <v>113</v>
      </c>
    </row>
    <row r="2" spans="1:24" ht="15" customHeight="1" thickTop="1" thickBot="1" x14ac:dyDescent="0.2">
      <c r="A2" s="510" t="s">
        <v>53</v>
      </c>
      <c r="B2" s="518" t="s">
        <v>54</v>
      </c>
      <c r="C2" s="518" t="s">
        <v>261</v>
      </c>
      <c r="D2" s="509" t="s">
        <v>277</v>
      </c>
      <c r="E2" s="509"/>
      <c r="F2" s="509"/>
      <c r="H2" s="530" t="s">
        <v>53</v>
      </c>
      <c r="I2" s="577" t="s">
        <v>54</v>
      </c>
      <c r="J2" s="501" t="s">
        <v>55</v>
      </c>
      <c r="K2" s="501"/>
      <c r="L2" s="501"/>
      <c r="M2" s="501" t="s">
        <v>56</v>
      </c>
      <c r="N2" s="501"/>
      <c r="O2" s="501"/>
      <c r="P2" s="501" t="s">
        <v>57</v>
      </c>
      <c r="Q2" s="501"/>
      <c r="R2" s="501"/>
      <c r="S2" s="501" t="s">
        <v>58</v>
      </c>
      <c r="T2" s="501"/>
      <c r="U2" s="501"/>
      <c r="V2" s="501" t="s">
        <v>59</v>
      </c>
      <c r="W2" s="501"/>
      <c r="X2" s="501"/>
    </row>
    <row r="3" spans="1:24" ht="15" customHeight="1" thickTop="1" thickBot="1" x14ac:dyDescent="0.2">
      <c r="A3" s="510"/>
      <c r="B3" s="519"/>
      <c r="C3" s="519"/>
      <c r="D3" s="509">
        <v>5</v>
      </c>
      <c r="E3" s="509">
        <v>4</v>
      </c>
      <c r="F3" s="509">
        <v>3</v>
      </c>
      <c r="H3" s="530"/>
      <c r="I3" s="577"/>
      <c r="J3" s="502" t="s">
        <v>60</v>
      </c>
      <c r="K3" s="503" t="s">
        <v>61</v>
      </c>
      <c r="L3" s="502" t="s">
        <v>62</v>
      </c>
      <c r="M3" s="504" t="s">
        <v>60</v>
      </c>
      <c r="N3" s="504" t="s">
        <v>61</v>
      </c>
      <c r="O3" s="505" t="s">
        <v>62</v>
      </c>
      <c r="P3" s="504" t="s">
        <v>60</v>
      </c>
      <c r="Q3" s="504" t="s">
        <v>61</v>
      </c>
      <c r="R3" s="505" t="s">
        <v>62</v>
      </c>
      <c r="S3" s="497" t="s">
        <v>60</v>
      </c>
      <c r="T3" s="497" t="s">
        <v>61</v>
      </c>
      <c r="U3" s="497" t="s">
        <v>62</v>
      </c>
      <c r="V3" s="497" t="s">
        <v>60</v>
      </c>
      <c r="W3" s="497" t="s">
        <v>61</v>
      </c>
      <c r="X3" s="497" t="s">
        <v>62</v>
      </c>
    </row>
    <row r="4" spans="1:24" ht="15" thickTop="1" thickBot="1" x14ac:dyDescent="0.2">
      <c r="A4" s="510"/>
      <c r="B4" s="519"/>
      <c r="C4" s="519"/>
      <c r="D4" s="509"/>
      <c r="E4" s="509"/>
      <c r="F4" s="509"/>
      <c r="H4" s="530"/>
      <c r="I4" s="577"/>
      <c r="J4" s="502"/>
      <c r="K4" s="503"/>
      <c r="L4" s="502"/>
      <c r="M4" s="504"/>
      <c r="N4" s="504"/>
      <c r="O4" s="505"/>
      <c r="P4" s="504"/>
      <c r="Q4" s="504"/>
      <c r="R4" s="505"/>
      <c r="S4" s="497"/>
      <c r="T4" s="497"/>
      <c r="U4" s="497"/>
      <c r="V4" s="497"/>
      <c r="W4" s="497"/>
      <c r="X4" s="497"/>
    </row>
    <row r="5" spans="1:24" ht="15" thickTop="1" thickBot="1" x14ac:dyDescent="0.2">
      <c r="A5" s="510"/>
      <c r="B5" s="519"/>
      <c r="C5" s="519"/>
      <c r="D5" s="509"/>
      <c r="E5" s="509"/>
      <c r="F5" s="509"/>
      <c r="H5" s="530"/>
      <c r="I5" s="577"/>
      <c r="J5" s="502"/>
      <c r="K5" s="503"/>
      <c r="L5" s="502"/>
      <c r="M5" s="504"/>
      <c r="N5" s="504"/>
      <c r="O5" s="505"/>
      <c r="P5" s="504"/>
      <c r="Q5" s="504"/>
      <c r="R5" s="505"/>
      <c r="S5" s="497"/>
      <c r="T5" s="497"/>
      <c r="U5" s="497"/>
      <c r="V5" s="497"/>
      <c r="W5" s="497"/>
      <c r="X5" s="497"/>
    </row>
    <row r="6" spans="1:24" ht="15" thickTop="1" thickBot="1" x14ac:dyDescent="0.2">
      <c r="A6" s="510"/>
      <c r="B6" s="519"/>
      <c r="C6" s="519"/>
      <c r="D6" s="509"/>
      <c r="E6" s="509"/>
      <c r="F6" s="509"/>
      <c r="H6" s="530"/>
      <c r="I6" s="577"/>
      <c r="J6" s="502"/>
      <c r="K6" s="503"/>
      <c r="L6" s="502"/>
      <c r="M6" s="504"/>
      <c r="N6" s="504"/>
      <c r="O6" s="505"/>
      <c r="P6" s="504"/>
      <c r="Q6" s="504"/>
      <c r="R6" s="505"/>
      <c r="S6" s="497"/>
      <c r="T6" s="497"/>
      <c r="U6" s="497"/>
      <c r="V6" s="497"/>
      <c r="W6" s="497"/>
      <c r="X6" s="497"/>
    </row>
    <row r="7" spans="1:24" ht="38.25" customHeight="1" thickTop="1" thickBot="1" x14ac:dyDescent="0.2">
      <c r="A7" s="510"/>
      <c r="B7" s="520"/>
      <c r="C7" s="520"/>
      <c r="D7" s="509"/>
      <c r="E7" s="509"/>
      <c r="F7" s="509"/>
      <c r="H7" s="576"/>
      <c r="I7" s="577"/>
      <c r="J7" s="502"/>
      <c r="K7" s="503"/>
      <c r="L7" s="502"/>
      <c r="M7" s="504"/>
      <c r="N7" s="504"/>
      <c r="O7" s="505"/>
      <c r="P7" s="504"/>
      <c r="Q7" s="504"/>
      <c r="R7" s="505"/>
      <c r="S7" s="497"/>
      <c r="T7" s="497"/>
      <c r="U7" s="497"/>
      <c r="V7" s="497"/>
      <c r="W7" s="497"/>
      <c r="X7" s="497"/>
    </row>
    <row r="8" spans="1:24" ht="15.75" thickTop="1" thickBot="1" x14ac:dyDescent="0.25">
      <c r="A8" s="555" t="s">
        <v>21</v>
      </c>
      <c r="B8" s="300" t="s">
        <v>77</v>
      </c>
      <c r="C8" s="300">
        <v>25</v>
      </c>
      <c r="D8" s="301">
        <v>7</v>
      </c>
      <c r="E8" s="301">
        <v>7</v>
      </c>
      <c r="F8" s="301">
        <v>11</v>
      </c>
      <c r="H8" s="573" t="s">
        <v>21</v>
      </c>
      <c r="I8" s="30" t="s">
        <v>77</v>
      </c>
      <c r="J8" s="31">
        <v>68</v>
      </c>
      <c r="K8" s="31">
        <v>100</v>
      </c>
      <c r="L8" s="31">
        <v>4</v>
      </c>
      <c r="M8" s="31">
        <v>64</v>
      </c>
      <c r="N8" s="31">
        <v>100</v>
      </c>
      <c r="O8" s="31">
        <v>3.9</v>
      </c>
      <c r="P8" s="45">
        <f>((D8+E8)/C8)*100</f>
        <v>56.000000000000007</v>
      </c>
      <c r="Q8" s="31">
        <f>((D8+E8+F8)/C8)*100</f>
        <v>100</v>
      </c>
      <c r="R8" s="45">
        <f t="shared" ref="R8" si="0">(D8*5+E8*4+F8*3)/C8</f>
        <v>3.84</v>
      </c>
      <c r="S8" s="31"/>
      <c r="T8" s="31"/>
      <c r="U8" s="31"/>
      <c r="V8" s="31"/>
      <c r="W8" s="31"/>
      <c r="X8" s="31"/>
    </row>
    <row r="9" spans="1:24" ht="15.75" thickTop="1" thickBot="1" x14ac:dyDescent="0.25">
      <c r="A9" s="555"/>
      <c r="B9" s="300" t="s">
        <v>79</v>
      </c>
      <c r="C9" s="300">
        <v>22</v>
      </c>
      <c r="D9" s="301">
        <v>4</v>
      </c>
      <c r="E9" s="301">
        <v>14</v>
      </c>
      <c r="F9" s="301">
        <v>4</v>
      </c>
      <c r="H9" s="573"/>
      <c r="I9" s="30" t="s">
        <v>79</v>
      </c>
      <c r="J9" s="31">
        <v>81</v>
      </c>
      <c r="K9" s="31">
        <v>100</v>
      </c>
      <c r="L9" s="31">
        <v>3.9</v>
      </c>
      <c r="M9" s="31">
        <v>72</v>
      </c>
      <c r="N9" s="31">
        <v>100</v>
      </c>
      <c r="O9" s="31">
        <v>3.9</v>
      </c>
      <c r="P9" s="45">
        <f t="shared" ref="P9:P25" si="1">((D9+E9)/C9)*100</f>
        <v>81.818181818181827</v>
      </c>
      <c r="Q9" s="31">
        <f t="shared" ref="Q9:Q29" si="2">((D9+E9+F9)/C9)*100</f>
        <v>100</v>
      </c>
      <c r="R9" s="45">
        <f t="shared" ref="R9:R25" si="3">(D9*5+E9*4+F9*3)/C9</f>
        <v>4</v>
      </c>
      <c r="S9" s="31"/>
      <c r="T9" s="31"/>
      <c r="U9" s="31"/>
      <c r="V9" s="31"/>
      <c r="W9" s="31"/>
      <c r="X9" s="31"/>
    </row>
    <row r="10" spans="1:24" ht="15.75" thickTop="1" thickBot="1" x14ac:dyDescent="0.25">
      <c r="A10" s="555"/>
      <c r="B10" s="300" t="s">
        <v>73</v>
      </c>
      <c r="C10" s="300">
        <v>25</v>
      </c>
      <c r="D10" s="301">
        <v>3</v>
      </c>
      <c r="E10" s="301">
        <v>13</v>
      </c>
      <c r="F10" s="301">
        <v>8</v>
      </c>
      <c r="H10" s="573"/>
      <c r="I10" s="30" t="s">
        <v>73</v>
      </c>
      <c r="J10" s="31">
        <v>68</v>
      </c>
      <c r="K10" s="31">
        <v>100</v>
      </c>
      <c r="L10" s="31">
        <v>3.9</v>
      </c>
      <c r="M10" s="31">
        <v>60</v>
      </c>
      <c r="N10" s="31">
        <v>100</v>
      </c>
      <c r="O10" s="31">
        <v>3.6</v>
      </c>
      <c r="P10" s="45">
        <f t="shared" si="1"/>
        <v>64</v>
      </c>
      <c r="Q10" s="31">
        <f t="shared" si="2"/>
        <v>96</v>
      </c>
      <c r="R10" s="45">
        <f t="shared" si="3"/>
        <v>3.64</v>
      </c>
      <c r="S10" s="31"/>
      <c r="T10" s="31"/>
      <c r="U10" s="31"/>
      <c r="V10" s="31"/>
      <c r="W10" s="31"/>
      <c r="X10" s="31"/>
    </row>
    <row r="11" spans="1:24" ht="15.75" thickTop="1" thickBot="1" x14ac:dyDescent="0.25">
      <c r="A11" s="555"/>
      <c r="B11" s="300" t="s">
        <v>84</v>
      </c>
      <c r="C11" s="300">
        <v>24</v>
      </c>
      <c r="D11" s="301">
        <v>3</v>
      </c>
      <c r="E11" s="301">
        <v>13</v>
      </c>
      <c r="F11" s="301">
        <v>8</v>
      </c>
      <c r="H11" s="573"/>
      <c r="I11" s="30" t="s">
        <v>84</v>
      </c>
      <c r="J11" s="31">
        <v>79</v>
      </c>
      <c r="K11" s="31">
        <v>100</v>
      </c>
      <c r="L11" s="31">
        <v>3.8</v>
      </c>
      <c r="M11" s="31">
        <v>62</v>
      </c>
      <c r="N11" s="31">
        <v>100</v>
      </c>
      <c r="O11" s="31">
        <v>3.7</v>
      </c>
      <c r="P11" s="45">
        <f t="shared" si="1"/>
        <v>66.666666666666657</v>
      </c>
      <c r="Q11" s="31">
        <f t="shared" si="2"/>
        <v>100</v>
      </c>
      <c r="R11" s="45">
        <f t="shared" si="3"/>
        <v>3.7916666666666665</v>
      </c>
      <c r="S11" s="31"/>
      <c r="T11" s="31"/>
      <c r="U11" s="31"/>
      <c r="V11" s="31"/>
      <c r="W11" s="31"/>
      <c r="X11" s="31"/>
    </row>
    <row r="12" spans="1:24" ht="15.75" thickTop="1" thickBot="1" x14ac:dyDescent="0.25">
      <c r="A12" s="555"/>
      <c r="B12" s="300" t="s">
        <v>80</v>
      </c>
      <c r="C12" s="300"/>
      <c r="D12" s="301"/>
      <c r="E12" s="301"/>
      <c r="F12" s="301"/>
      <c r="H12" s="573"/>
      <c r="I12" s="30" t="s">
        <v>80</v>
      </c>
      <c r="J12" s="31"/>
      <c r="K12" s="31"/>
      <c r="L12" s="31"/>
      <c r="M12" s="31">
        <v>81</v>
      </c>
      <c r="N12" s="31">
        <v>100</v>
      </c>
      <c r="O12" s="31">
        <v>3.8</v>
      </c>
      <c r="P12" s="45" t="e">
        <f t="shared" si="1"/>
        <v>#DIV/0!</v>
      </c>
      <c r="Q12" s="31" t="e">
        <f t="shared" si="2"/>
        <v>#DIV/0!</v>
      </c>
      <c r="R12" s="45" t="e">
        <f t="shared" si="3"/>
        <v>#DIV/0!</v>
      </c>
      <c r="S12" s="31"/>
      <c r="T12" s="31"/>
      <c r="U12" s="31"/>
      <c r="V12" s="31"/>
      <c r="W12" s="31"/>
      <c r="X12" s="31"/>
    </row>
    <row r="13" spans="1:24" ht="15.75" thickTop="1" thickBot="1" x14ac:dyDescent="0.25">
      <c r="A13" s="555"/>
      <c r="B13" s="300" t="s">
        <v>131</v>
      </c>
      <c r="C13" s="300"/>
      <c r="D13" s="301"/>
      <c r="E13" s="301"/>
      <c r="F13" s="301"/>
      <c r="H13" s="573"/>
      <c r="I13" s="30" t="s">
        <v>131</v>
      </c>
      <c r="J13" s="31"/>
      <c r="K13" s="31"/>
      <c r="L13" s="31"/>
      <c r="M13" s="31">
        <v>75</v>
      </c>
      <c r="N13" s="31">
        <v>100</v>
      </c>
      <c r="O13" s="31">
        <v>3.7</v>
      </c>
      <c r="P13" s="448" t="e">
        <f t="shared" si="1"/>
        <v>#DIV/0!</v>
      </c>
      <c r="Q13" s="31" t="e">
        <f t="shared" si="2"/>
        <v>#DIV/0!</v>
      </c>
      <c r="R13" s="45" t="e">
        <f t="shared" si="3"/>
        <v>#DIV/0!</v>
      </c>
      <c r="S13" s="31"/>
      <c r="T13" s="31"/>
      <c r="U13" s="31"/>
      <c r="V13" s="31"/>
      <c r="W13" s="31"/>
      <c r="X13" s="31"/>
    </row>
    <row r="14" spans="1:24" ht="15.75" thickTop="1" thickBot="1" x14ac:dyDescent="0.25">
      <c r="A14" s="578" t="s">
        <v>86</v>
      </c>
      <c r="B14" s="300" t="s">
        <v>64</v>
      </c>
      <c r="C14" s="300">
        <v>27</v>
      </c>
      <c r="D14" s="301">
        <v>5</v>
      </c>
      <c r="E14" s="301">
        <v>12</v>
      </c>
      <c r="F14" s="301">
        <v>10</v>
      </c>
      <c r="H14" s="574" t="s">
        <v>86</v>
      </c>
      <c r="I14" s="35" t="s">
        <v>64</v>
      </c>
      <c r="J14" s="31">
        <v>81</v>
      </c>
      <c r="K14" s="31">
        <v>100</v>
      </c>
      <c r="L14" s="31">
        <v>4.2</v>
      </c>
      <c r="M14" s="31">
        <v>80</v>
      </c>
      <c r="N14" s="31">
        <v>100</v>
      </c>
      <c r="O14" s="31">
        <v>4.0999999999999996</v>
      </c>
      <c r="P14" s="45">
        <f t="shared" si="1"/>
        <v>62.962962962962962</v>
      </c>
      <c r="Q14" s="31">
        <f t="shared" si="2"/>
        <v>100</v>
      </c>
      <c r="R14" s="45">
        <f t="shared" si="3"/>
        <v>3.8148148148148149</v>
      </c>
      <c r="S14" s="31"/>
      <c r="T14" s="31"/>
      <c r="U14" s="31"/>
      <c r="V14" s="31"/>
      <c r="W14" s="31"/>
      <c r="X14" s="31"/>
    </row>
    <row r="15" spans="1:24" ht="15.75" thickTop="1" thickBot="1" x14ac:dyDescent="0.25">
      <c r="A15" s="578"/>
      <c r="B15" s="300" t="s">
        <v>65</v>
      </c>
      <c r="C15" s="300">
        <v>26</v>
      </c>
      <c r="D15" s="301">
        <v>10</v>
      </c>
      <c r="E15" s="301">
        <v>11</v>
      </c>
      <c r="F15" s="301">
        <v>5</v>
      </c>
      <c r="H15" s="574"/>
      <c r="I15" s="35" t="s">
        <v>65</v>
      </c>
      <c r="J15" s="31">
        <v>81</v>
      </c>
      <c r="K15" s="31">
        <v>100</v>
      </c>
      <c r="L15" s="31">
        <v>4.2</v>
      </c>
      <c r="M15" s="31">
        <v>80</v>
      </c>
      <c r="N15" s="31">
        <v>100</v>
      </c>
      <c r="O15" s="31">
        <v>3.9</v>
      </c>
      <c r="P15" s="45">
        <f t="shared" si="1"/>
        <v>80.769230769230774</v>
      </c>
      <c r="Q15" s="31">
        <f t="shared" si="2"/>
        <v>100</v>
      </c>
      <c r="R15" s="45">
        <f t="shared" si="3"/>
        <v>4.1923076923076925</v>
      </c>
      <c r="S15" s="31"/>
      <c r="T15" s="31"/>
      <c r="U15" s="31"/>
      <c r="V15" s="31"/>
      <c r="W15" s="31"/>
      <c r="X15" s="31"/>
    </row>
    <row r="16" spans="1:24" ht="15.75" thickTop="1" thickBot="1" x14ac:dyDescent="0.25">
      <c r="A16" s="578"/>
      <c r="B16" s="300" t="s">
        <v>82</v>
      </c>
      <c r="C16" s="300">
        <v>26</v>
      </c>
      <c r="D16" s="301">
        <v>6</v>
      </c>
      <c r="E16" s="301">
        <v>10</v>
      </c>
      <c r="F16" s="301">
        <v>10</v>
      </c>
      <c r="H16" s="574"/>
      <c r="I16" s="35" t="s">
        <v>82</v>
      </c>
      <c r="J16" s="31">
        <v>73</v>
      </c>
      <c r="K16" s="31">
        <v>100</v>
      </c>
      <c r="L16" s="31">
        <v>4</v>
      </c>
      <c r="M16" s="31">
        <v>56</v>
      </c>
      <c r="N16" s="31">
        <v>100</v>
      </c>
      <c r="O16" s="31">
        <v>3.7</v>
      </c>
      <c r="P16" s="45">
        <f t="shared" si="1"/>
        <v>61.53846153846154</v>
      </c>
      <c r="Q16" s="31">
        <f t="shared" si="2"/>
        <v>100</v>
      </c>
      <c r="R16" s="45">
        <f t="shared" si="3"/>
        <v>3.8461538461538463</v>
      </c>
      <c r="S16" s="31"/>
      <c r="T16" s="31"/>
      <c r="U16" s="31"/>
      <c r="V16" s="31"/>
      <c r="W16" s="31"/>
      <c r="X16" s="31"/>
    </row>
    <row r="17" spans="1:24" ht="15.75" thickTop="1" thickBot="1" x14ac:dyDescent="0.25">
      <c r="A17" s="578"/>
      <c r="B17" s="303" t="s">
        <v>71</v>
      </c>
      <c r="C17" s="303">
        <v>24</v>
      </c>
      <c r="D17" s="301">
        <v>6</v>
      </c>
      <c r="E17" s="301">
        <v>16</v>
      </c>
      <c r="F17" s="301">
        <v>2</v>
      </c>
      <c r="H17" s="574"/>
      <c r="I17" s="38" t="s">
        <v>71</v>
      </c>
      <c r="J17" s="31">
        <v>91</v>
      </c>
      <c r="K17" s="31">
        <v>100</v>
      </c>
      <c r="L17" s="31">
        <v>4.0999999999999996</v>
      </c>
      <c r="M17" s="31">
        <v>96</v>
      </c>
      <c r="N17" s="31">
        <v>100</v>
      </c>
      <c r="O17" s="31">
        <v>4.0999999999999996</v>
      </c>
      <c r="P17" s="45">
        <f t="shared" si="1"/>
        <v>91.666666666666657</v>
      </c>
      <c r="Q17" s="31">
        <f t="shared" si="2"/>
        <v>100</v>
      </c>
      <c r="R17" s="45">
        <f t="shared" si="3"/>
        <v>4.166666666666667</v>
      </c>
      <c r="S17" s="31"/>
      <c r="T17" s="31"/>
      <c r="U17" s="31"/>
      <c r="V17" s="31"/>
      <c r="W17" s="31"/>
      <c r="X17" s="31"/>
    </row>
    <row r="18" spans="1:24" ht="15.75" thickTop="1" thickBot="1" x14ac:dyDescent="0.25">
      <c r="A18" s="578"/>
      <c r="B18" s="303" t="s">
        <v>77</v>
      </c>
      <c r="C18" s="303">
        <v>25</v>
      </c>
      <c r="D18" s="301">
        <v>6</v>
      </c>
      <c r="E18" s="301">
        <v>15</v>
      </c>
      <c r="F18" s="301">
        <v>4</v>
      </c>
      <c r="H18" s="574"/>
      <c r="I18" s="38" t="s">
        <v>77</v>
      </c>
      <c r="J18" s="31">
        <v>80</v>
      </c>
      <c r="K18" s="31">
        <v>100</v>
      </c>
      <c r="L18" s="31">
        <v>4.2</v>
      </c>
      <c r="M18" s="31">
        <v>84</v>
      </c>
      <c r="N18" s="31">
        <v>100</v>
      </c>
      <c r="O18" s="31">
        <v>4.0999999999999996</v>
      </c>
      <c r="P18" s="45">
        <f t="shared" si="1"/>
        <v>84</v>
      </c>
      <c r="Q18" s="31">
        <f t="shared" si="2"/>
        <v>100</v>
      </c>
      <c r="R18" s="45">
        <f t="shared" si="3"/>
        <v>4.08</v>
      </c>
      <c r="S18" s="31"/>
      <c r="T18" s="31"/>
      <c r="U18" s="31"/>
      <c r="V18" s="31"/>
      <c r="W18" s="31"/>
      <c r="X18" s="31"/>
    </row>
    <row r="19" spans="1:24" ht="15.75" thickTop="1" thickBot="1" x14ac:dyDescent="0.25">
      <c r="A19" s="578"/>
      <c r="B19" s="303" t="s">
        <v>78</v>
      </c>
      <c r="C19" s="303">
        <v>25</v>
      </c>
      <c r="D19" s="301">
        <v>6</v>
      </c>
      <c r="E19" s="301">
        <v>13</v>
      </c>
      <c r="F19" s="301">
        <v>6</v>
      </c>
      <c r="H19" s="574"/>
      <c r="I19" s="38" t="s">
        <v>78</v>
      </c>
      <c r="J19" s="31">
        <v>96</v>
      </c>
      <c r="K19" s="31">
        <v>100</v>
      </c>
      <c r="L19" s="31">
        <v>4.3</v>
      </c>
      <c r="M19" s="31">
        <v>84</v>
      </c>
      <c r="N19" s="31">
        <v>100</v>
      </c>
      <c r="O19" s="31">
        <v>4.0999999999999996</v>
      </c>
      <c r="P19" s="45">
        <f t="shared" si="1"/>
        <v>76</v>
      </c>
      <c r="Q19" s="31">
        <f t="shared" si="2"/>
        <v>100</v>
      </c>
      <c r="R19" s="45">
        <f t="shared" si="3"/>
        <v>4</v>
      </c>
      <c r="S19" s="31"/>
      <c r="T19" s="31"/>
      <c r="U19" s="31"/>
      <c r="V19" s="31"/>
      <c r="W19" s="31"/>
      <c r="X19" s="31"/>
    </row>
    <row r="20" spans="1:24" ht="15.75" thickTop="1" thickBot="1" x14ac:dyDescent="0.25">
      <c r="A20" s="578"/>
      <c r="B20" s="303" t="s">
        <v>95</v>
      </c>
      <c r="C20" s="303">
        <v>18</v>
      </c>
      <c r="D20" s="301">
        <v>1</v>
      </c>
      <c r="E20" s="301">
        <v>10</v>
      </c>
      <c r="F20" s="301">
        <v>7</v>
      </c>
      <c r="H20" s="574"/>
      <c r="I20" s="38" t="s">
        <v>95</v>
      </c>
      <c r="J20" s="31">
        <v>68</v>
      </c>
      <c r="K20" s="31">
        <v>100</v>
      </c>
      <c r="L20" s="31">
        <v>4.0999999999999996</v>
      </c>
      <c r="M20" s="31">
        <v>61</v>
      </c>
      <c r="N20" s="31">
        <v>100</v>
      </c>
      <c r="O20" s="31">
        <v>3.7</v>
      </c>
      <c r="P20" s="45">
        <f t="shared" si="1"/>
        <v>61.111111111111114</v>
      </c>
      <c r="Q20" s="31">
        <f t="shared" si="2"/>
        <v>100</v>
      </c>
      <c r="R20" s="45">
        <f t="shared" si="3"/>
        <v>3.6666666666666665</v>
      </c>
      <c r="S20" s="31"/>
      <c r="T20" s="31"/>
      <c r="U20" s="31"/>
      <c r="V20" s="31"/>
      <c r="W20" s="31"/>
      <c r="X20" s="31"/>
    </row>
    <row r="21" spans="1:24" ht="15.75" thickTop="1" thickBot="1" x14ac:dyDescent="0.25">
      <c r="A21" s="578"/>
      <c r="B21" s="303" t="s">
        <v>114</v>
      </c>
      <c r="C21" s="303"/>
      <c r="D21" s="301"/>
      <c r="E21" s="301"/>
      <c r="F21" s="301"/>
      <c r="H21" s="574"/>
      <c r="I21" s="38" t="s">
        <v>114</v>
      </c>
      <c r="J21" s="31"/>
      <c r="K21" s="31"/>
      <c r="L21" s="31"/>
      <c r="M21" s="31">
        <v>54</v>
      </c>
      <c r="N21" s="31">
        <v>100</v>
      </c>
      <c r="O21" s="31">
        <v>3.5</v>
      </c>
      <c r="P21" s="45" t="e">
        <f t="shared" si="1"/>
        <v>#DIV/0!</v>
      </c>
      <c r="Q21" s="31" t="e">
        <f t="shared" si="2"/>
        <v>#DIV/0!</v>
      </c>
      <c r="R21" s="45" t="e">
        <f t="shared" si="3"/>
        <v>#DIV/0!</v>
      </c>
      <c r="S21" s="31"/>
      <c r="T21" s="31"/>
      <c r="U21" s="31"/>
      <c r="V21" s="31"/>
      <c r="W21" s="31"/>
      <c r="X21" s="31"/>
    </row>
    <row r="22" spans="1:24" ht="15.75" thickTop="1" thickBot="1" x14ac:dyDescent="0.25">
      <c r="A22" s="578"/>
      <c r="B22" s="303" t="s">
        <v>131</v>
      </c>
      <c r="C22" s="303"/>
      <c r="D22" s="301"/>
      <c r="E22" s="301"/>
      <c r="F22" s="301"/>
      <c r="H22" s="574"/>
      <c r="I22" s="39" t="s">
        <v>131</v>
      </c>
      <c r="J22" s="40"/>
      <c r="K22" s="31"/>
      <c r="L22" s="40"/>
      <c r="M22" s="31">
        <v>74</v>
      </c>
      <c r="N22" s="31">
        <v>100</v>
      </c>
      <c r="O22" s="31">
        <v>3.8</v>
      </c>
      <c r="P22" s="448" t="e">
        <f t="shared" si="1"/>
        <v>#DIV/0!</v>
      </c>
      <c r="Q22" s="31" t="e">
        <f t="shared" si="2"/>
        <v>#DIV/0!</v>
      </c>
      <c r="R22" s="45" t="e">
        <f t="shared" si="3"/>
        <v>#DIV/0!</v>
      </c>
      <c r="S22" s="40"/>
      <c r="T22" s="31"/>
      <c r="U22" s="40"/>
      <c r="V22" s="40"/>
      <c r="W22" s="31"/>
      <c r="X22" s="40"/>
    </row>
    <row r="23" spans="1:24" ht="15.75" thickTop="1" thickBot="1" x14ac:dyDescent="0.25">
      <c r="A23" s="547" t="s">
        <v>92</v>
      </c>
      <c r="B23" s="303" t="s">
        <v>80</v>
      </c>
      <c r="C23" s="303"/>
      <c r="D23" s="301"/>
      <c r="E23" s="301"/>
      <c r="F23" s="301"/>
      <c r="H23" s="575" t="s">
        <v>92</v>
      </c>
      <c r="I23" s="64" t="s">
        <v>80</v>
      </c>
      <c r="J23" s="31"/>
      <c r="K23" s="31"/>
      <c r="L23" s="31"/>
      <c r="M23" s="31"/>
      <c r="N23" s="31">
        <v>100</v>
      </c>
      <c r="O23" s="31"/>
      <c r="P23" s="45" t="e">
        <f t="shared" si="1"/>
        <v>#DIV/0!</v>
      </c>
      <c r="Q23" s="31" t="e">
        <f t="shared" si="2"/>
        <v>#DIV/0!</v>
      </c>
      <c r="R23" s="45" t="e">
        <f t="shared" si="3"/>
        <v>#DIV/0!</v>
      </c>
      <c r="S23" s="31"/>
      <c r="T23" s="31"/>
      <c r="U23" s="31"/>
      <c r="V23" s="31"/>
      <c r="W23" s="31"/>
      <c r="X23" s="31"/>
    </row>
    <row r="24" spans="1:24" ht="15.75" thickTop="1" thickBot="1" x14ac:dyDescent="0.25">
      <c r="A24" s="547"/>
      <c r="B24" s="303" t="s">
        <v>66</v>
      </c>
      <c r="C24" s="303"/>
      <c r="D24" s="301"/>
      <c r="E24" s="301"/>
      <c r="F24" s="301"/>
      <c r="H24" s="575"/>
      <c r="I24" s="64" t="s">
        <v>66</v>
      </c>
      <c r="J24" s="31"/>
      <c r="K24" s="31"/>
      <c r="L24" s="31"/>
      <c r="M24" s="31"/>
      <c r="N24" s="31">
        <v>100</v>
      </c>
      <c r="O24" s="31"/>
      <c r="P24" s="45" t="e">
        <f t="shared" si="1"/>
        <v>#DIV/0!</v>
      </c>
      <c r="Q24" s="31" t="e">
        <f t="shared" si="2"/>
        <v>#DIV/0!</v>
      </c>
      <c r="R24" s="45" t="e">
        <f t="shared" si="3"/>
        <v>#DIV/0!</v>
      </c>
      <c r="S24" s="31"/>
      <c r="T24" s="31"/>
      <c r="U24" s="31"/>
      <c r="V24" s="31"/>
      <c r="W24" s="31"/>
      <c r="X24" s="31"/>
    </row>
    <row r="25" spans="1:24" ht="39.75" thickTop="1" thickBot="1" x14ac:dyDescent="0.3">
      <c r="A25" s="323" t="s">
        <v>115</v>
      </c>
      <c r="B25" s="324" t="s">
        <v>131</v>
      </c>
      <c r="C25" s="324"/>
      <c r="D25" s="324"/>
      <c r="E25" s="301"/>
      <c r="F25" s="324"/>
      <c r="H25" s="97" t="s">
        <v>115</v>
      </c>
      <c r="I25" s="52" t="s">
        <v>131</v>
      </c>
      <c r="J25" s="42"/>
      <c r="K25" s="31"/>
      <c r="L25" s="42"/>
      <c r="M25" s="42">
        <v>95</v>
      </c>
      <c r="N25" s="31">
        <v>100</v>
      </c>
      <c r="O25" s="42">
        <v>3.9</v>
      </c>
      <c r="P25" s="45" t="e">
        <f t="shared" si="1"/>
        <v>#DIV/0!</v>
      </c>
      <c r="Q25" s="31" t="e">
        <f t="shared" si="2"/>
        <v>#DIV/0!</v>
      </c>
      <c r="R25" s="45" t="e">
        <f t="shared" si="3"/>
        <v>#DIV/0!</v>
      </c>
      <c r="S25" s="42"/>
      <c r="T25" s="31"/>
      <c r="U25" s="42"/>
      <c r="V25" s="42"/>
      <c r="W25" s="31"/>
      <c r="X25" s="42"/>
    </row>
    <row r="26" spans="1:24" s="430" customFormat="1" ht="16.5" thickTop="1" thickBot="1" x14ac:dyDescent="0.3">
      <c r="A26" s="432" t="s">
        <v>21</v>
      </c>
      <c r="B26" s="432" t="s">
        <v>82</v>
      </c>
      <c r="C26" s="432">
        <v>26</v>
      </c>
      <c r="D26" s="432">
        <v>3</v>
      </c>
      <c r="E26" s="432">
        <v>14</v>
      </c>
      <c r="F26" s="432">
        <v>9</v>
      </c>
      <c r="G26" s="428"/>
      <c r="H26" s="433" t="s">
        <v>21</v>
      </c>
      <c r="I26" s="433" t="s">
        <v>82</v>
      </c>
      <c r="J26" s="31">
        <v>65.400000000000006</v>
      </c>
      <c r="K26" s="31">
        <v>100</v>
      </c>
      <c r="L26" s="31">
        <v>3.7</v>
      </c>
      <c r="M26" s="31">
        <v>65.400000000000006</v>
      </c>
      <c r="N26" s="31">
        <v>100</v>
      </c>
      <c r="O26" s="31">
        <v>3.7</v>
      </c>
      <c r="P26" s="45">
        <f t="shared" ref="P26:P29" si="4">((D26+E26)/C26)*100</f>
        <v>65.384615384615387</v>
      </c>
      <c r="Q26" s="31">
        <f t="shared" si="2"/>
        <v>100</v>
      </c>
      <c r="R26" s="45">
        <f t="shared" ref="R26:R29" si="5">(D26*5+E26*4+F26*3)/C26</f>
        <v>3.7692307692307692</v>
      </c>
      <c r="S26" s="429"/>
      <c r="T26" s="429"/>
      <c r="U26" s="429"/>
      <c r="V26" s="429"/>
      <c r="W26" s="429"/>
      <c r="X26" s="429"/>
    </row>
    <row r="27" spans="1:24" s="430" customFormat="1" ht="17.25" customHeight="1" thickTop="1" thickBot="1" x14ac:dyDescent="0.3">
      <c r="A27" s="582" t="s">
        <v>86</v>
      </c>
      <c r="B27" s="432" t="s">
        <v>79</v>
      </c>
      <c r="C27" s="432">
        <v>22</v>
      </c>
      <c r="D27" s="432">
        <v>3</v>
      </c>
      <c r="E27" s="432">
        <v>11</v>
      </c>
      <c r="F27" s="432">
        <v>8</v>
      </c>
      <c r="G27" s="431"/>
      <c r="H27" s="579" t="s">
        <v>86</v>
      </c>
      <c r="I27" s="433" t="s">
        <v>79</v>
      </c>
      <c r="J27" s="429">
        <v>90.4</v>
      </c>
      <c r="K27" s="429">
        <v>100</v>
      </c>
      <c r="L27" s="429">
        <v>4.3</v>
      </c>
      <c r="M27" s="429">
        <v>90.9</v>
      </c>
      <c r="N27" s="429">
        <v>100</v>
      </c>
      <c r="O27" s="429">
        <v>4.2</v>
      </c>
      <c r="P27" s="449">
        <f t="shared" si="4"/>
        <v>63.636363636363633</v>
      </c>
      <c r="Q27" s="31">
        <f t="shared" si="2"/>
        <v>100</v>
      </c>
      <c r="R27" s="45">
        <f t="shared" si="5"/>
        <v>3.7727272727272729</v>
      </c>
      <c r="S27" s="429"/>
      <c r="T27" s="429"/>
      <c r="U27" s="429"/>
      <c r="V27" s="429"/>
      <c r="W27" s="429"/>
      <c r="X27" s="429"/>
    </row>
    <row r="28" spans="1:24" s="430" customFormat="1" ht="16.5" thickTop="1" thickBot="1" x14ac:dyDescent="0.3">
      <c r="A28" s="583"/>
      <c r="B28" s="432" t="s">
        <v>72</v>
      </c>
      <c r="C28" s="432">
        <v>25</v>
      </c>
      <c r="D28" s="432">
        <v>5</v>
      </c>
      <c r="E28" s="432">
        <v>17</v>
      </c>
      <c r="F28" s="432">
        <v>3</v>
      </c>
      <c r="H28" s="580"/>
      <c r="I28" s="433" t="s">
        <v>72</v>
      </c>
      <c r="J28" s="429">
        <v>76</v>
      </c>
      <c r="K28" s="429">
        <v>100</v>
      </c>
      <c r="L28" s="429">
        <v>4.5</v>
      </c>
      <c r="M28" s="429">
        <v>92</v>
      </c>
      <c r="N28" s="429">
        <v>100</v>
      </c>
      <c r="O28" s="429">
        <v>4.4000000000000004</v>
      </c>
      <c r="P28" s="45">
        <f t="shared" si="4"/>
        <v>88</v>
      </c>
      <c r="Q28" s="31">
        <f t="shared" si="2"/>
        <v>100</v>
      </c>
      <c r="R28" s="45">
        <f t="shared" si="5"/>
        <v>4.08</v>
      </c>
      <c r="S28" s="429"/>
      <c r="T28" s="429"/>
      <c r="U28" s="429"/>
      <c r="V28" s="429"/>
      <c r="W28" s="429"/>
      <c r="X28" s="429"/>
    </row>
    <row r="29" spans="1:24" s="430" customFormat="1" ht="16.5" thickTop="1" thickBot="1" x14ac:dyDescent="0.3">
      <c r="A29" s="584"/>
      <c r="B29" s="432" t="s">
        <v>83</v>
      </c>
      <c r="C29" s="432">
        <v>25</v>
      </c>
      <c r="D29" s="432">
        <v>3</v>
      </c>
      <c r="E29" s="432">
        <v>17</v>
      </c>
      <c r="F29" s="432">
        <v>5</v>
      </c>
      <c r="H29" s="581"/>
      <c r="I29" s="433" t="s">
        <v>83</v>
      </c>
      <c r="J29" s="429">
        <v>88</v>
      </c>
      <c r="K29" s="429">
        <v>100</v>
      </c>
      <c r="L29" s="429">
        <v>4</v>
      </c>
      <c r="M29" s="429">
        <v>92</v>
      </c>
      <c r="N29" s="429">
        <v>100</v>
      </c>
      <c r="O29" s="429">
        <v>4</v>
      </c>
      <c r="P29" s="45">
        <f t="shared" si="4"/>
        <v>80</v>
      </c>
      <c r="Q29" s="31">
        <f t="shared" si="2"/>
        <v>100</v>
      </c>
      <c r="R29" s="45">
        <f t="shared" si="5"/>
        <v>3.92</v>
      </c>
      <c r="S29" s="429"/>
      <c r="T29" s="429"/>
      <c r="U29" s="429"/>
      <c r="V29" s="429"/>
      <c r="W29" s="429"/>
      <c r="X29" s="429"/>
    </row>
    <row r="30" spans="1:24" ht="15" thickTop="1" thickBot="1" x14ac:dyDescent="0.2"/>
    <row r="31" spans="1:24" ht="15" thickTop="1" thickBot="1" x14ac:dyDescent="0.2">
      <c r="G31" s="66"/>
    </row>
    <row r="32" spans="1:24" ht="14.25" thickTop="1" x14ac:dyDescent="0.15"/>
  </sheetData>
  <mergeCells count="37">
    <mergeCell ref="H27:H29"/>
    <mergeCell ref="A27:A29"/>
    <mergeCell ref="D3:D7"/>
    <mergeCell ref="E3:E7"/>
    <mergeCell ref="F3:F7"/>
    <mergeCell ref="D2:F2"/>
    <mergeCell ref="A23:A24"/>
    <mergeCell ref="A14:A22"/>
    <mergeCell ref="A8:A13"/>
    <mergeCell ref="A2:A7"/>
    <mergeCell ref="B2:B7"/>
    <mergeCell ref="C2:C7"/>
    <mergeCell ref="T3:T7"/>
    <mergeCell ref="U3:U7"/>
    <mergeCell ref="V3:V7"/>
    <mergeCell ref="W3:W7"/>
    <mergeCell ref="H2:H7"/>
    <mergeCell ref="I2:I7"/>
    <mergeCell ref="J2:L2"/>
    <mergeCell ref="M2:O2"/>
    <mergeCell ref="P2:R2"/>
    <mergeCell ref="X3:X7"/>
    <mergeCell ref="H8:H13"/>
    <mergeCell ref="H14:H22"/>
    <mergeCell ref="H23:H24"/>
    <mergeCell ref="S2:U2"/>
    <mergeCell ref="V2:X2"/>
    <mergeCell ref="J3:J7"/>
    <mergeCell ref="K3:K7"/>
    <mergeCell ref="L3:L7"/>
    <mergeCell ref="M3:M7"/>
    <mergeCell ref="N3:N7"/>
    <mergeCell ref="O3:O7"/>
    <mergeCell ref="P3:P7"/>
    <mergeCell ref="Q3:Q7"/>
    <mergeCell ref="R3:R7"/>
    <mergeCell ref="S3:S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opLeftCell="A7" zoomScaleNormal="100" zoomScalePageLayoutView="60" workbookViewId="0">
      <selection activeCell="P8" sqref="P8:R30"/>
    </sheetView>
  </sheetViews>
  <sheetFormatPr defaultRowHeight="13.5" x14ac:dyDescent="0.15"/>
  <cols>
    <col min="1" max="1" width="15.125"/>
    <col min="2" max="2" width="5.875"/>
    <col min="3" max="3" width="4" customWidth="1"/>
    <col min="4" max="4" width="4.75"/>
    <col min="5" max="5" width="4.5"/>
    <col min="6" max="6" width="4.25"/>
    <col min="7" max="1014" width="9.625"/>
  </cols>
  <sheetData>
    <row r="1" spans="1:24" ht="19.5" thickBot="1" x14ac:dyDescent="0.35">
      <c r="A1" s="28" t="s">
        <v>52</v>
      </c>
      <c r="B1" s="28"/>
      <c r="C1" s="28"/>
      <c r="D1" s="28"/>
      <c r="E1" s="28"/>
      <c r="F1" s="28"/>
    </row>
    <row r="2" spans="1:24" ht="27" customHeight="1" thickTop="1" thickBot="1" x14ac:dyDescent="0.2">
      <c r="A2" s="510" t="s">
        <v>53</v>
      </c>
      <c r="B2" s="518" t="s">
        <v>54</v>
      </c>
      <c r="C2" s="518" t="s">
        <v>261</v>
      </c>
      <c r="D2" s="509" t="s">
        <v>277</v>
      </c>
      <c r="E2" s="509"/>
      <c r="F2" s="509"/>
      <c r="H2" s="530" t="s">
        <v>53</v>
      </c>
      <c r="I2" s="507" t="s">
        <v>54</v>
      </c>
      <c r="J2" s="501" t="s">
        <v>55</v>
      </c>
      <c r="K2" s="501"/>
      <c r="L2" s="501"/>
      <c r="M2" s="501" t="s">
        <v>56</v>
      </c>
      <c r="N2" s="501"/>
      <c r="O2" s="501"/>
      <c r="P2" s="501" t="s">
        <v>57</v>
      </c>
      <c r="Q2" s="501"/>
      <c r="R2" s="501"/>
      <c r="S2" s="501" t="s">
        <v>58</v>
      </c>
      <c r="T2" s="501"/>
      <c r="U2" s="501"/>
      <c r="V2" s="501" t="s">
        <v>59</v>
      </c>
      <c r="W2" s="501"/>
      <c r="X2" s="501"/>
    </row>
    <row r="3" spans="1:24" ht="14.85" customHeight="1" thickTop="1" thickBot="1" x14ac:dyDescent="0.2">
      <c r="A3" s="510"/>
      <c r="B3" s="519"/>
      <c r="C3" s="519"/>
      <c r="D3" s="509">
        <v>5</v>
      </c>
      <c r="E3" s="509">
        <v>4</v>
      </c>
      <c r="F3" s="509">
        <v>3</v>
      </c>
      <c r="H3" s="530"/>
      <c r="I3" s="507"/>
      <c r="J3" s="502" t="s">
        <v>60</v>
      </c>
      <c r="K3" s="503" t="s">
        <v>61</v>
      </c>
      <c r="L3" s="502" t="s">
        <v>62</v>
      </c>
      <c r="M3" s="504" t="s">
        <v>60</v>
      </c>
      <c r="N3" s="504" t="s">
        <v>61</v>
      </c>
      <c r="O3" s="505" t="s">
        <v>62</v>
      </c>
      <c r="P3" s="504" t="s">
        <v>60</v>
      </c>
      <c r="Q3" s="504" t="s">
        <v>61</v>
      </c>
      <c r="R3" s="505" t="s">
        <v>62</v>
      </c>
      <c r="S3" s="497" t="s">
        <v>60</v>
      </c>
      <c r="T3" s="497" t="s">
        <v>61</v>
      </c>
      <c r="U3" s="497" t="s">
        <v>62</v>
      </c>
      <c r="V3" s="497" t="s">
        <v>60</v>
      </c>
      <c r="W3" s="497" t="s">
        <v>61</v>
      </c>
      <c r="X3" s="497" t="s">
        <v>62</v>
      </c>
    </row>
    <row r="4" spans="1:24" ht="15" thickTop="1" thickBot="1" x14ac:dyDescent="0.2">
      <c r="A4" s="510"/>
      <c r="B4" s="519"/>
      <c r="C4" s="519"/>
      <c r="D4" s="509"/>
      <c r="E4" s="509"/>
      <c r="F4" s="509"/>
      <c r="H4" s="530"/>
      <c r="I4" s="507"/>
      <c r="J4" s="502"/>
      <c r="K4" s="503"/>
      <c r="L4" s="502"/>
      <c r="M4" s="504"/>
      <c r="N4" s="504"/>
      <c r="O4" s="505"/>
      <c r="P4" s="504"/>
      <c r="Q4" s="504"/>
      <c r="R4" s="505"/>
      <c r="S4" s="497"/>
      <c r="T4" s="497"/>
      <c r="U4" s="497"/>
      <c r="V4" s="497"/>
      <c r="W4" s="497"/>
      <c r="X4" s="497"/>
    </row>
    <row r="5" spans="1:24" ht="15" thickTop="1" thickBot="1" x14ac:dyDescent="0.2">
      <c r="A5" s="510"/>
      <c r="B5" s="519"/>
      <c r="C5" s="519"/>
      <c r="D5" s="509"/>
      <c r="E5" s="509"/>
      <c r="F5" s="509"/>
      <c r="H5" s="530"/>
      <c r="I5" s="507"/>
      <c r="J5" s="502"/>
      <c r="K5" s="503"/>
      <c r="L5" s="502"/>
      <c r="M5" s="504"/>
      <c r="N5" s="504"/>
      <c r="O5" s="505"/>
      <c r="P5" s="504"/>
      <c r="Q5" s="504"/>
      <c r="R5" s="505"/>
      <c r="S5" s="497"/>
      <c r="T5" s="497"/>
      <c r="U5" s="497"/>
      <c r="V5" s="497"/>
      <c r="W5" s="497"/>
      <c r="X5" s="497"/>
    </row>
    <row r="6" spans="1:24" ht="15" thickTop="1" thickBot="1" x14ac:dyDescent="0.2">
      <c r="A6" s="510"/>
      <c r="B6" s="519"/>
      <c r="C6" s="519"/>
      <c r="D6" s="509"/>
      <c r="E6" s="509"/>
      <c r="F6" s="509"/>
      <c r="H6" s="530"/>
      <c r="I6" s="507"/>
      <c r="J6" s="502"/>
      <c r="K6" s="503"/>
      <c r="L6" s="502"/>
      <c r="M6" s="504"/>
      <c r="N6" s="504"/>
      <c r="O6" s="505"/>
      <c r="P6" s="504"/>
      <c r="Q6" s="504"/>
      <c r="R6" s="505"/>
      <c r="S6" s="497"/>
      <c r="T6" s="497"/>
      <c r="U6" s="497"/>
      <c r="V6" s="497"/>
      <c r="W6" s="497"/>
      <c r="X6" s="497"/>
    </row>
    <row r="7" spans="1:24" ht="38.25" customHeight="1" thickTop="1" thickBot="1" x14ac:dyDescent="0.2">
      <c r="A7" s="510"/>
      <c r="B7" s="520"/>
      <c r="C7" s="520"/>
      <c r="D7" s="509"/>
      <c r="E7" s="509"/>
      <c r="F7" s="509"/>
      <c r="H7" s="530"/>
      <c r="I7" s="507"/>
      <c r="J7" s="502"/>
      <c r="K7" s="503"/>
      <c r="L7" s="502"/>
      <c r="M7" s="504"/>
      <c r="N7" s="504"/>
      <c r="O7" s="505"/>
      <c r="P7" s="504"/>
      <c r="Q7" s="504"/>
      <c r="R7" s="505"/>
      <c r="S7" s="497"/>
      <c r="T7" s="497"/>
      <c r="U7" s="497"/>
      <c r="V7" s="497"/>
      <c r="W7" s="497"/>
      <c r="X7" s="497"/>
    </row>
    <row r="8" spans="1:24" ht="15.75" thickTop="1" thickBot="1" x14ac:dyDescent="0.25">
      <c r="A8" s="537" t="s">
        <v>85</v>
      </c>
      <c r="B8" s="300" t="s">
        <v>65</v>
      </c>
      <c r="C8" s="300">
        <v>26</v>
      </c>
      <c r="D8" s="301">
        <v>0</v>
      </c>
      <c r="E8" s="301">
        <v>9</v>
      </c>
      <c r="F8" s="301">
        <v>17</v>
      </c>
      <c r="H8" s="533" t="s">
        <v>85</v>
      </c>
      <c r="I8" s="30" t="s">
        <v>65</v>
      </c>
      <c r="J8" s="31">
        <v>42</v>
      </c>
      <c r="K8" s="31">
        <v>100</v>
      </c>
      <c r="L8" s="31">
        <v>3.4</v>
      </c>
      <c r="M8" s="31">
        <v>61.5</v>
      </c>
      <c r="N8" s="31">
        <v>100</v>
      </c>
      <c r="O8" s="31">
        <v>3.8</v>
      </c>
      <c r="P8" s="45">
        <f>((D8+E8)/C8)*100</f>
        <v>34.615384615384613</v>
      </c>
      <c r="Q8" s="45">
        <f>((D8+E8+F8)/C8)*100</f>
        <v>100</v>
      </c>
      <c r="R8" s="45">
        <f t="shared" ref="R8" si="0">(D8*5+E8*4+F8*3)/C8</f>
        <v>3.3461538461538463</v>
      </c>
      <c r="S8" s="31"/>
      <c r="T8" s="31"/>
      <c r="U8" s="31"/>
      <c r="V8" s="31"/>
      <c r="W8" s="31"/>
      <c r="X8" s="31"/>
    </row>
    <row r="9" spans="1:24" ht="15.75" thickTop="1" thickBot="1" x14ac:dyDescent="0.25">
      <c r="A9" s="537"/>
      <c r="B9" s="300" t="s">
        <v>71</v>
      </c>
      <c r="C9" s="300">
        <v>24</v>
      </c>
      <c r="D9" s="301">
        <v>1</v>
      </c>
      <c r="E9" s="301">
        <v>4</v>
      </c>
      <c r="F9" s="301">
        <v>19</v>
      </c>
      <c r="H9" s="533"/>
      <c r="I9" s="32" t="s">
        <v>71</v>
      </c>
      <c r="J9" s="31">
        <v>29</v>
      </c>
      <c r="K9" s="31">
        <v>100</v>
      </c>
      <c r="L9" s="31">
        <v>3</v>
      </c>
      <c r="M9" s="31">
        <v>25</v>
      </c>
      <c r="N9" s="31">
        <v>100</v>
      </c>
      <c r="O9" s="31">
        <v>3</v>
      </c>
      <c r="P9" s="45">
        <f t="shared" ref="P9:P25" si="1">((D9+E9)/C9)*100</f>
        <v>20.833333333333336</v>
      </c>
      <c r="Q9" s="45">
        <f t="shared" ref="Q9:Q30" si="2">((D9+E9+F9)/C9)*100</f>
        <v>100</v>
      </c>
      <c r="R9" s="45">
        <f t="shared" ref="R9:R25" si="3">(D9*5+E9*4+F9*3)/C9</f>
        <v>3.25</v>
      </c>
      <c r="S9" s="31"/>
      <c r="T9" s="31"/>
      <c r="U9" s="31"/>
      <c r="V9" s="31"/>
      <c r="W9" s="31"/>
      <c r="X9" s="31"/>
    </row>
    <row r="10" spans="1:24" ht="15.75" thickTop="1" thickBot="1" x14ac:dyDescent="0.25">
      <c r="A10" s="537"/>
      <c r="B10" s="300" t="s">
        <v>78</v>
      </c>
      <c r="C10" s="300">
        <v>25</v>
      </c>
      <c r="D10" s="301">
        <v>0</v>
      </c>
      <c r="E10" s="301">
        <v>9</v>
      </c>
      <c r="F10" s="301">
        <v>16</v>
      </c>
      <c r="H10" s="533"/>
      <c r="I10" s="32" t="s">
        <v>78</v>
      </c>
      <c r="J10" s="31">
        <v>36</v>
      </c>
      <c r="K10" s="31">
        <v>100</v>
      </c>
      <c r="L10" s="31">
        <v>3.3</v>
      </c>
      <c r="M10" s="31">
        <v>20</v>
      </c>
      <c r="N10" s="31">
        <v>100</v>
      </c>
      <c r="O10" s="31">
        <v>3.3</v>
      </c>
      <c r="P10" s="45">
        <f t="shared" si="1"/>
        <v>36</v>
      </c>
      <c r="Q10" s="45">
        <f t="shared" si="2"/>
        <v>100</v>
      </c>
      <c r="R10" s="45">
        <f t="shared" si="3"/>
        <v>3.36</v>
      </c>
      <c r="S10" s="31"/>
      <c r="T10" s="31"/>
      <c r="U10" s="31"/>
      <c r="V10" s="31"/>
      <c r="W10" s="31"/>
      <c r="X10" s="31"/>
    </row>
    <row r="11" spans="1:24" ht="15.75" thickTop="1" thickBot="1" x14ac:dyDescent="0.25">
      <c r="A11" s="537"/>
      <c r="B11" s="300" t="s">
        <v>95</v>
      </c>
      <c r="C11" s="300">
        <v>18</v>
      </c>
      <c r="D11" s="301">
        <v>0</v>
      </c>
      <c r="E11" s="301">
        <v>5</v>
      </c>
      <c r="F11" s="301">
        <v>13</v>
      </c>
      <c r="H11" s="533"/>
      <c r="I11" s="32" t="s">
        <v>95</v>
      </c>
      <c r="J11" s="31">
        <v>21</v>
      </c>
      <c r="K11" s="31">
        <v>100</v>
      </c>
      <c r="L11" s="31">
        <v>3.3</v>
      </c>
      <c r="M11" s="31">
        <v>21</v>
      </c>
      <c r="N11" s="31">
        <v>100</v>
      </c>
      <c r="O11" s="31">
        <v>3.3</v>
      </c>
      <c r="P11" s="45">
        <f t="shared" si="1"/>
        <v>27.777777777777779</v>
      </c>
      <c r="Q11" s="45">
        <f t="shared" si="2"/>
        <v>100</v>
      </c>
      <c r="R11" s="45">
        <f t="shared" si="3"/>
        <v>3.2777777777777777</v>
      </c>
      <c r="S11" s="31"/>
      <c r="T11" s="31"/>
      <c r="U11" s="31"/>
      <c r="V11" s="31"/>
      <c r="W11" s="31"/>
      <c r="X11" s="31"/>
    </row>
    <row r="12" spans="1:24" ht="15.75" thickTop="1" thickBot="1" x14ac:dyDescent="0.25">
      <c r="A12" s="537"/>
      <c r="B12" s="300" t="s">
        <v>139</v>
      </c>
      <c r="C12" s="300">
        <v>18</v>
      </c>
      <c r="D12" s="301">
        <v>0</v>
      </c>
      <c r="E12" s="301">
        <v>4</v>
      </c>
      <c r="F12" s="301">
        <v>14</v>
      </c>
      <c r="H12" s="533"/>
      <c r="I12" s="32" t="s">
        <v>139</v>
      </c>
      <c r="J12" s="31">
        <v>22</v>
      </c>
      <c r="K12" s="31">
        <v>100</v>
      </c>
      <c r="L12" s="31">
        <v>3.3</v>
      </c>
      <c r="M12" s="31">
        <v>26</v>
      </c>
      <c r="N12" s="31">
        <v>100</v>
      </c>
      <c r="O12" s="31">
        <v>3.3</v>
      </c>
      <c r="P12" s="45">
        <f t="shared" si="1"/>
        <v>22.222222222222221</v>
      </c>
      <c r="Q12" s="45">
        <f t="shared" si="2"/>
        <v>100</v>
      </c>
      <c r="R12" s="45">
        <f t="shared" si="3"/>
        <v>3.2222222222222223</v>
      </c>
      <c r="S12" s="31"/>
      <c r="T12" s="31"/>
      <c r="U12" s="31"/>
      <c r="V12" s="31"/>
      <c r="W12" s="31"/>
      <c r="X12" s="31"/>
    </row>
    <row r="13" spans="1:24" ht="15.75" thickTop="1" thickBot="1" x14ac:dyDescent="0.25">
      <c r="A13" s="537"/>
      <c r="B13" s="300" t="s">
        <v>140</v>
      </c>
      <c r="C13" s="300">
        <v>22</v>
      </c>
      <c r="D13" s="301">
        <v>0</v>
      </c>
      <c r="E13" s="301">
        <v>7</v>
      </c>
      <c r="F13" s="301">
        <v>15</v>
      </c>
      <c r="H13" s="533"/>
      <c r="I13" s="32" t="s">
        <v>140</v>
      </c>
      <c r="J13" s="31">
        <v>31.8</v>
      </c>
      <c r="K13" s="31">
        <v>100</v>
      </c>
      <c r="L13" s="31">
        <v>3.3</v>
      </c>
      <c r="M13" s="31">
        <v>31.8</v>
      </c>
      <c r="N13" s="31">
        <v>100</v>
      </c>
      <c r="O13" s="31">
        <v>3.3</v>
      </c>
      <c r="P13" s="45">
        <f t="shared" si="1"/>
        <v>31.818181818181817</v>
      </c>
      <c r="Q13" s="45">
        <f t="shared" si="2"/>
        <v>100</v>
      </c>
      <c r="R13" s="45">
        <f t="shared" si="3"/>
        <v>3.3181818181818183</v>
      </c>
      <c r="S13" s="31"/>
      <c r="T13" s="31"/>
      <c r="U13" s="31"/>
      <c r="V13" s="31"/>
      <c r="W13" s="31"/>
      <c r="X13" s="31"/>
    </row>
    <row r="14" spans="1:24" ht="15.75" thickTop="1" thickBot="1" x14ac:dyDescent="0.25">
      <c r="A14" s="537"/>
      <c r="B14" s="300" t="s">
        <v>74</v>
      </c>
      <c r="C14" s="300">
        <v>25</v>
      </c>
      <c r="D14" s="301">
        <v>1</v>
      </c>
      <c r="E14" s="301">
        <v>16</v>
      </c>
      <c r="F14" s="301">
        <v>8</v>
      </c>
      <c r="H14" s="533"/>
      <c r="I14" s="32" t="s">
        <v>74</v>
      </c>
      <c r="J14" s="31">
        <v>57.1</v>
      </c>
      <c r="K14" s="31">
        <v>100</v>
      </c>
      <c r="L14" s="31">
        <v>3.6</v>
      </c>
      <c r="M14" s="31">
        <v>60</v>
      </c>
      <c r="N14" s="31">
        <v>100</v>
      </c>
      <c r="O14" s="31">
        <v>3.8</v>
      </c>
      <c r="P14" s="45">
        <f t="shared" si="1"/>
        <v>68</v>
      </c>
      <c r="Q14" s="45">
        <f t="shared" si="2"/>
        <v>100</v>
      </c>
      <c r="R14" s="45">
        <f t="shared" si="3"/>
        <v>3.72</v>
      </c>
      <c r="S14" s="31"/>
      <c r="T14" s="31"/>
      <c r="U14" s="31"/>
      <c r="V14" s="31"/>
      <c r="W14" s="31"/>
      <c r="X14" s="31"/>
    </row>
    <row r="15" spans="1:24" ht="15.75" thickTop="1" thickBot="1" x14ac:dyDescent="0.25">
      <c r="A15" s="537"/>
      <c r="B15" s="300" t="s">
        <v>93</v>
      </c>
      <c r="C15" s="300"/>
      <c r="D15" s="301"/>
      <c r="E15" s="301"/>
      <c r="F15" s="301"/>
      <c r="H15" s="533"/>
      <c r="I15" s="32" t="s">
        <v>93</v>
      </c>
      <c r="J15" s="31"/>
      <c r="K15" s="31"/>
      <c r="L15" s="31"/>
      <c r="M15" s="31">
        <v>56</v>
      </c>
      <c r="N15" s="31">
        <v>100</v>
      </c>
      <c r="O15" s="31">
        <v>3.5</v>
      </c>
      <c r="P15" s="45" t="e">
        <f t="shared" si="1"/>
        <v>#DIV/0!</v>
      </c>
      <c r="Q15" s="45" t="e">
        <f t="shared" si="2"/>
        <v>#DIV/0!</v>
      </c>
      <c r="R15" s="45" t="e">
        <f t="shared" si="3"/>
        <v>#DIV/0!</v>
      </c>
      <c r="S15" s="31"/>
      <c r="T15" s="31"/>
      <c r="U15" s="31"/>
      <c r="V15" s="31"/>
      <c r="W15" s="31"/>
      <c r="X15" s="31"/>
    </row>
    <row r="16" spans="1:24" ht="15.75" thickTop="1" thickBot="1" x14ac:dyDescent="0.25">
      <c r="A16" s="537"/>
      <c r="B16" s="300" t="s">
        <v>141</v>
      </c>
      <c r="C16" s="300"/>
      <c r="D16" s="301"/>
      <c r="E16" s="301"/>
      <c r="F16" s="301"/>
      <c r="H16" s="533"/>
      <c r="I16" s="32" t="s">
        <v>141</v>
      </c>
      <c r="J16" s="31"/>
      <c r="K16" s="31"/>
      <c r="L16" s="31"/>
      <c r="M16" s="31">
        <v>93</v>
      </c>
      <c r="N16" s="31">
        <v>100</v>
      </c>
      <c r="O16" s="31">
        <v>4.2</v>
      </c>
      <c r="P16" s="448" t="e">
        <f t="shared" si="1"/>
        <v>#DIV/0!</v>
      </c>
      <c r="Q16" s="45" t="e">
        <f t="shared" si="2"/>
        <v>#DIV/0!</v>
      </c>
      <c r="R16" s="45" t="e">
        <f t="shared" si="3"/>
        <v>#DIV/0!</v>
      </c>
      <c r="S16" s="31"/>
      <c r="T16" s="31"/>
      <c r="U16" s="31"/>
      <c r="V16" s="31"/>
      <c r="W16" s="31"/>
      <c r="X16" s="31"/>
    </row>
    <row r="17" spans="1:24" ht="15.75" thickTop="1" thickBot="1" x14ac:dyDescent="0.25">
      <c r="A17" s="555" t="s">
        <v>86</v>
      </c>
      <c r="B17" s="303" t="s">
        <v>139</v>
      </c>
      <c r="C17" s="303">
        <v>18</v>
      </c>
      <c r="D17" s="301">
        <v>0</v>
      </c>
      <c r="E17" s="301">
        <v>6</v>
      </c>
      <c r="F17" s="301">
        <v>12</v>
      </c>
      <c r="H17" s="585" t="s">
        <v>86</v>
      </c>
      <c r="I17" s="34" t="s">
        <v>139</v>
      </c>
      <c r="J17" s="31">
        <v>26.3</v>
      </c>
      <c r="K17" s="31">
        <v>100</v>
      </c>
      <c r="L17" s="31">
        <v>3</v>
      </c>
      <c r="M17" s="31">
        <v>26.3</v>
      </c>
      <c r="N17" s="31">
        <v>100</v>
      </c>
      <c r="O17" s="31">
        <v>3</v>
      </c>
      <c r="P17" s="45">
        <f t="shared" si="1"/>
        <v>33.333333333333329</v>
      </c>
      <c r="Q17" s="45">
        <f t="shared" si="2"/>
        <v>100</v>
      </c>
      <c r="R17" s="45">
        <f t="shared" si="3"/>
        <v>3.3333333333333335</v>
      </c>
      <c r="S17" s="31"/>
      <c r="T17" s="31"/>
      <c r="U17" s="31"/>
      <c r="V17" s="31"/>
      <c r="W17" s="31"/>
      <c r="X17" s="31"/>
    </row>
    <row r="18" spans="1:24" ht="15.75" thickTop="1" thickBot="1" x14ac:dyDescent="0.25">
      <c r="A18" s="555"/>
      <c r="B18" s="303" t="s">
        <v>140</v>
      </c>
      <c r="C18" s="303">
        <v>18</v>
      </c>
      <c r="D18" s="301">
        <v>0</v>
      </c>
      <c r="E18" s="301">
        <v>7</v>
      </c>
      <c r="F18" s="301">
        <v>11</v>
      </c>
      <c r="H18" s="585"/>
      <c r="I18" s="34" t="s">
        <v>140</v>
      </c>
      <c r="J18" s="31">
        <v>31.8</v>
      </c>
      <c r="K18" s="31">
        <v>100</v>
      </c>
      <c r="L18" s="31">
        <v>3.3</v>
      </c>
      <c r="M18" s="31">
        <v>38.9</v>
      </c>
      <c r="N18" s="31">
        <v>100</v>
      </c>
      <c r="O18" s="31">
        <v>3.4</v>
      </c>
      <c r="P18" s="45">
        <f t="shared" si="1"/>
        <v>38.888888888888893</v>
      </c>
      <c r="Q18" s="45">
        <f t="shared" si="2"/>
        <v>100</v>
      </c>
      <c r="R18" s="45">
        <f t="shared" si="3"/>
        <v>3.3888888888888888</v>
      </c>
      <c r="S18" s="31"/>
      <c r="T18" s="31"/>
      <c r="U18" s="31"/>
      <c r="V18" s="31"/>
      <c r="W18" s="31"/>
      <c r="X18" s="31"/>
    </row>
    <row r="19" spans="1:24" ht="15.75" thickTop="1" thickBot="1" x14ac:dyDescent="0.25">
      <c r="A19" s="555"/>
      <c r="B19" s="303" t="s">
        <v>73</v>
      </c>
      <c r="C19" s="303">
        <v>25</v>
      </c>
      <c r="D19" s="301">
        <v>1</v>
      </c>
      <c r="E19" s="301">
        <v>12</v>
      </c>
      <c r="F19" s="301">
        <v>12</v>
      </c>
      <c r="H19" s="585"/>
      <c r="I19" s="34" t="s">
        <v>73</v>
      </c>
      <c r="J19" s="31">
        <v>32</v>
      </c>
      <c r="K19" s="31">
        <v>100</v>
      </c>
      <c r="L19" s="31">
        <v>3.3</v>
      </c>
      <c r="M19" s="31">
        <v>40</v>
      </c>
      <c r="N19" s="31">
        <v>100</v>
      </c>
      <c r="O19" s="31">
        <v>3.4</v>
      </c>
      <c r="P19" s="45">
        <f t="shared" si="1"/>
        <v>52</v>
      </c>
      <c r="Q19" s="45">
        <f t="shared" si="2"/>
        <v>100</v>
      </c>
      <c r="R19" s="45">
        <f t="shared" si="3"/>
        <v>3.56</v>
      </c>
      <c r="S19" s="31"/>
      <c r="T19" s="31"/>
      <c r="U19" s="31"/>
      <c r="V19" s="31"/>
      <c r="W19" s="31"/>
      <c r="X19" s="31"/>
    </row>
    <row r="20" spans="1:24" ht="15.75" thickTop="1" thickBot="1" x14ac:dyDescent="0.25">
      <c r="A20" s="555"/>
      <c r="B20" s="303" t="s">
        <v>74</v>
      </c>
      <c r="C20" s="303">
        <v>25</v>
      </c>
      <c r="D20" s="301">
        <v>1</v>
      </c>
      <c r="E20" s="301">
        <v>11</v>
      </c>
      <c r="F20" s="301">
        <v>13</v>
      </c>
      <c r="H20" s="585"/>
      <c r="I20" s="34" t="s">
        <v>74</v>
      </c>
      <c r="J20" s="31">
        <v>57</v>
      </c>
      <c r="K20" s="31">
        <v>100</v>
      </c>
      <c r="L20" s="31">
        <v>3.6</v>
      </c>
      <c r="M20" s="31">
        <v>60</v>
      </c>
      <c r="N20" s="31">
        <v>100</v>
      </c>
      <c r="O20" s="31">
        <v>3.6</v>
      </c>
      <c r="P20" s="45">
        <f t="shared" si="1"/>
        <v>48</v>
      </c>
      <c r="Q20" s="45">
        <f t="shared" si="2"/>
        <v>100</v>
      </c>
      <c r="R20" s="45">
        <f t="shared" si="3"/>
        <v>3.52</v>
      </c>
      <c r="S20" s="31"/>
      <c r="T20" s="31"/>
      <c r="U20" s="31"/>
      <c r="V20" s="31"/>
      <c r="W20" s="31"/>
      <c r="X20" s="31"/>
    </row>
    <row r="21" spans="1:24" ht="15.75" thickTop="1" thickBot="1" x14ac:dyDescent="0.25">
      <c r="A21" s="555"/>
      <c r="B21" s="303" t="s">
        <v>84</v>
      </c>
      <c r="C21" s="303">
        <v>24</v>
      </c>
      <c r="D21" s="301">
        <v>0</v>
      </c>
      <c r="E21" s="301">
        <v>9</v>
      </c>
      <c r="F21" s="301">
        <v>15</v>
      </c>
      <c r="H21" s="585"/>
      <c r="I21" s="34" t="s">
        <v>84</v>
      </c>
      <c r="J21" s="31">
        <v>25</v>
      </c>
      <c r="K21" s="31">
        <v>100</v>
      </c>
      <c r="L21" s="31">
        <v>3.3</v>
      </c>
      <c r="M21" s="31">
        <v>45</v>
      </c>
      <c r="N21" s="31">
        <v>100</v>
      </c>
      <c r="O21" s="31">
        <v>3.4</v>
      </c>
      <c r="P21" s="45">
        <f t="shared" si="1"/>
        <v>37.5</v>
      </c>
      <c r="Q21" s="45">
        <f t="shared" si="2"/>
        <v>100</v>
      </c>
      <c r="R21" s="45">
        <f t="shared" si="3"/>
        <v>3.375</v>
      </c>
      <c r="S21" s="31"/>
      <c r="T21" s="31"/>
      <c r="U21" s="31"/>
      <c r="V21" s="31"/>
      <c r="W21" s="31"/>
      <c r="X21" s="31"/>
    </row>
    <row r="22" spans="1:24" ht="15.75" thickTop="1" thickBot="1" x14ac:dyDescent="0.25">
      <c r="A22" s="555"/>
      <c r="B22" s="303" t="s">
        <v>93</v>
      </c>
      <c r="C22" s="303"/>
      <c r="D22" s="301"/>
      <c r="E22" s="301"/>
      <c r="F22" s="301"/>
      <c r="H22" s="585"/>
      <c r="I22" s="34" t="s">
        <v>93</v>
      </c>
      <c r="J22" s="31"/>
      <c r="K22" s="31"/>
      <c r="L22" s="31"/>
      <c r="M22" s="31">
        <v>59</v>
      </c>
      <c r="N22" s="31">
        <v>100</v>
      </c>
      <c r="O22" s="31">
        <v>3.5</v>
      </c>
      <c r="P22" s="45" t="e">
        <f t="shared" si="1"/>
        <v>#DIV/0!</v>
      </c>
      <c r="Q22" s="45" t="e">
        <f t="shared" si="2"/>
        <v>#DIV/0!</v>
      </c>
      <c r="R22" s="45" t="e">
        <f t="shared" si="3"/>
        <v>#DIV/0!</v>
      </c>
      <c r="S22" s="31"/>
      <c r="T22" s="31"/>
      <c r="U22" s="31"/>
      <c r="V22" s="31"/>
      <c r="W22" s="31"/>
      <c r="X22" s="31"/>
    </row>
    <row r="23" spans="1:24" ht="15.75" thickTop="1" thickBot="1" x14ac:dyDescent="0.25">
      <c r="A23" s="555"/>
      <c r="B23" s="303" t="s">
        <v>141</v>
      </c>
      <c r="C23" s="303"/>
      <c r="D23" s="301"/>
      <c r="E23" s="301"/>
      <c r="F23" s="301"/>
      <c r="H23" s="585"/>
      <c r="I23" s="34" t="s">
        <v>141</v>
      </c>
      <c r="J23" s="31"/>
      <c r="K23" s="31"/>
      <c r="L23" s="31"/>
      <c r="M23" s="31">
        <v>100</v>
      </c>
      <c r="N23" s="31">
        <v>100</v>
      </c>
      <c r="O23" s="31">
        <v>4.4000000000000004</v>
      </c>
      <c r="P23" s="448" t="e">
        <f t="shared" si="1"/>
        <v>#DIV/0!</v>
      </c>
      <c r="Q23" s="45" t="e">
        <f t="shared" si="2"/>
        <v>#DIV/0!</v>
      </c>
      <c r="R23" s="45" t="e">
        <f t="shared" si="3"/>
        <v>#DIV/0!</v>
      </c>
      <c r="S23" s="31"/>
      <c r="T23" s="31"/>
      <c r="U23" s="31"/>
      <c r="V23" s="31"/>
      <c r="W23" s="31"/>
      <c r="X23" s="31"/>
    </row>
    <row r="24" spans="1:24" ht="39.75" thickTop="1" thickBot="1" x14ac:dyDescent="0.25">
      <c r="A24" s="455" t="s">
        <v>142</v>
      </c>
      <c r="B24" s="303" t="s">
        <v>93</v>
      </c>
      <c r="C24" s="303"/>
      <c r="D24" s="301"/>
      <c r="E24" s="301"/>
      <c r="F24" s="301"/>
      <c r="H24" s="456" t="s">
        <v>142</v>
      </c>
      <c r="I24" s="34" t="s">
        <v>93</v>
      </c>
      <c r="J24" s="31"/>
      <c r="K24" s="31"/>
      <c r="L24" s="31"/>
      <c r="M24" s="31">
        <v>75</v>
      </c>
      <c r="N24" s="31">
        <v>100</v>
      </c>
      <c r="O24" s="31">
        <v>3.9</v>
      </c>
      <c r="P24" s="45" t="e">
        <f t="shared" si="1"/>
        <v>#DIV/0!</v>
      </c>
      <c r="Q24" s="45" t="e">
        <f t="shared" si="2"/>
        <v>#DIV/0!</v>
      </c>
      <c r="R24" s="45" t="e">
        <f t="shared" si="3"/>
        <v>#DIV/0!</v>
      </c>
      <c r="S24" s="31"/>
      <c r="T24" s="31"/>
      <c r="U24" s="31"/>
      <c r="V24" s="31"/>
      <c r="W24" s="31"/>
      <c r="X24" s="31"/>
    </row>
    <row r="25" spans="1:24" ht="26.25" customHeight="1" thickTop="1" thickBot="1" x14ac:dyDescent="0.25">
      <c r="A25" s="586" t="s">
        <v>112</v>
      </c>
      <c r="B25" s="434" t="s">
        <v>84</v>
      </c>
      <c r="C25" s="434">
        <v>24</v>
      </c>
      <c r="D25" s="421">
        <v>0</v>
      </c>
      <c r="E25" s="421">
        <v>11</v>
      </c>
      <c r="F25" s="421">
        <v>13</v>
      </c>
      <c r="H25" s="589" t="s">
        <v>112</v>
      </c>
      <c r="I25" s="435" t="s">
        <v>84</v>
      </c>
      <c r="J25" s="40">
        <v>58.3</v>
      </c>
      <c r="K25" s="40">
        <v>100</v>
      </c>
      <c r="L25" s="40">
        <v>3.6</v>
      </c>
      <c r="M25" s="40">
        <v>54</v>
      </c>
      <c r="N25" s="40">
        <v>100</v>
      </c>
      <c r="O25" s="40">
        <v>3.5</v>
      </c>
      <c r="P25" s="452">
        <f t="shared" si="1"/>
        <v>45.833333333333329</v>
      </c>
      <c r="Q25" s="45">
        <f t="shared" si="2"/>
        <v>100</v>
      </c>
      <c r="R25" s="452">
        <f t="shared" si="3"/>
        <v>3.4583333333333335</v>
      </c>
      <c r="S25" s="40"/>
      <c r="T25" s="40"/>
      <c r="U25" s="40"/>
      <c r="V25" s="40"/>
      <c r="W25" s="40"/>
      <c r="X25" s="40"/>
    </row>
    <row r="26" spans="1:24" ht="15.75" thickTop="1" thickBot="1" x14ac:dyDescent="0.25">
      <c r="A26" s="587"/>
      <c r="B26" s="434" t="s">
        <v>73</v>
      </c>
      <c r="C26" s="434">
        <v>25</v>
      </c>
      <c r="D26" s="421">
        <v>1</v>
      </c>
      <c r="E26" s="421">
        <v>11</v>
      </c>
      <c r="F26" s="421">
        <v>13</v>
      </c>
      <c r="H26" s="590"/>
      <c r="I26" s="435"/>
      <c r="J26" s="40"/>
      <c r="K26" s="40"/>
      <c r="L26" s="40"/>
      <c r="M26" s="40"/>
      <c r="N26" s="40"/>
      <c r="O26" s="40"/>
      <c r="P26" s="452">
        <f t="shared" ref="P26:P27" si="4">((D26+E26)/C26)*100</f>
        <v>48</v>
      </c>
      <c r="Q26" s="45">
        <f t="shared" ref="Q26:Q27" si="5">((D26+E26+F26)/C26)*100</f>
        <v>100</v>
      </c>
      <c r="R26" s="452">
        <f t="shared" ref="R26:R27" si="6">(D26*5+E26*4+F26*3)/C26</f>
        <v>3.52</v>
      </c>
      <c r="S26" s="40"/>
      <c r="T26" s="40"/>
      <c r="U26" s="40"/>
      <c r="V26" s="40"/>
      <c r="W26" s="40"/>
      <c r="X26" s="40"/>
    </row>
    <row r="27" spans="1:24" ht="27.75" customHeight="1" thickTop="1" thickBot="1" x14ac:dyDescent="0.25">
      <c r="A27" s="588"/>
      <c r="B27" s="434" t="s">
        <v>74</v>
      </c>
      <c r="C27" s="434">
        <v>25</v>
      </c>
      <c r="D27" s="421">
        <v>2</v>
      </c>
      <c r="E27" s="421">
        <v>10</v>
      </c>
      <c r="F27" s="421">
        <v>13</v>
      </c>
      <c r="H27" s="591"/>
      <c r="I27" s="435"/>
      <c r="J27" s="40"/>
      <c r="K27" s="40"/>
      <c r="L27" s="40"/>
      <c r="M27" s="40"/>
      <c r="N27" s="40"/>
      <c r="O27" s="40"/>
      <c r="P27" s="452">
        <f t="shared" si="4"/>
        <v>48</v>
      </c>
      <c r="Q27" s="45">
        <f t="shared" si="5"/>
        <v>100</v>
      </c>
      <c r="R27" s="452">
        <f t="shared" si="6"/>
        <v>3.56</v>
      </c>
      <c r="S27" s="40"/>
      <c r="T27" s="40"/>
      <c r="U27" s="40"/>
      <c r="V27" s="40"/>
      <c r="W27" s="40"/>
      <c r="X27" s="40"/>
    </row>
    <row r="28" spans="1:24" s="440" customFormat="1" ht="14.25" thickTop="1" thickBot="1" x14ac:dyDescent="0.2">
      <c r="A28" s="582" t="s">
        <v>281</v>
      </c>
      <c r="B28" s="439" t="s">
        <v>72</v>
      </c>
      <c r="C28" s="439">
        <v>25</v>
      </c>
      <c r="D28" s="439">
        <v>14</v>
      </c>
      <c r="E28" s="439">
        <v>6</v>
      </c>
      <c r="F28" s="439">
        <v>5</v>
      </c>
      <c r="H28" s="579" t="s">
        <v>281</v>
      </c>
      <c r="I28" s="441" t="s">
        <v>72</v>
      </c>
      <c r="J28" s="441"/>
      <c r="K28" s="441"/>
      <c r="L28" s="441"/>
      <c r="M28" s="441"/>
      <c r="N28" s="441"/>
      <c r="O28" s="441"/>
      <c r="P28" s="452">
        <f t="shared" ref="P28:P30" si="7">((D28+E28)/C28)*100</f>
        <v>80</v>
      </c>
      <c r="Q28" s="45">
        <f t="shared" si="2"/>
        <v>100</v>
      </c>
      <c r="R28" s="452">
        <f t="shared" ref="R28:R30" si="8">(D28*5+E28*4+F28*3)/C28</f>
        <v>4.3600000000000003</v>
      </c>
      <c r="S28" s="441"/>
      <c r="T28" s="441"/>
      <c r="U28" s="441"/>
      <c r="V28" s="441"/>
      <c r="W28" s="441"/>
      <c r="X28" s="441"/>
    </row>
    <row r="29" spans="1:24" s="440" customFormat="1" ht="15" customHeight="1" thickTop="1" thickBot="1" x14ac:dyDescent="0.2">
      <c r="A29" s="583"/>
      <c r="B29" s="439" t="s">
        <v>83</v>
      </c>
      <c r="C29" s="439">
        <v>25</v>
      </c>
      <c r="D29" s="439">
        <v>5</v>
      </c>
      <c r="E29" s="439">
        <v>14</v>
      </c>
      <c r="F29" s="439">
        <v>6</v>
      </c>
      <c r="H29" s="580"/>
      <c r="I29" s="441" t="s">
        <v>83</v>
      </c>
      <c r="J29" s="441"/>
      <c r="K29" s="441"/>
      <c r="L29" s="441"/>
      <c r="M29" s="441"/>
      <c r="N29" s="441"/>
      <c r="O29" s="441"/>
      <c r="P29" s="452">
        <f t="shared" si="7"/>
        <v>76</v>
      </c>
      <c r="Q29" s="45">
        <f t="shared" si="2"/>
        <v>100</v>
      </c>
      <c r="R29" s="452">
        <f t="shared" si="8"/>
        <v>3.96</v>
      </c>
      <c r="S29" s="441"/>
      <c r="T29" s="441"/>
      <c r="U29" s="441"/>
      <c r="V29" s="441"/>
      <c r="W29" s="441"/>
      <c r="X29" s="441"/>
    </row>
    <row r="30" spans="1:24" s="440" customFormat="1" ht="15" customHeight="1" thickTop="1" thickBot="1" x14ac:dyDescent="0.2">
      <c r="A30" s="584"/>
      <c r="B30" s="439" t="s">
        <v>140</v>
      </c>
      <c r="C30" s="439">
        <v>18</v>
      </c>
      <c r="D30" s="439">
        <v>1</v>
      </c>
      <c r="E30" s="439">
        <v>9</v>
      </c>
      <c r="F30" s="439">
        <v>8</v>
      </c>
      <c r="H30" s="581"/>
      <c r="I30" s="441" t="s">
        <v>140</v>
      </c>
      <c r="J30" s="441"/>
      <c r="K30" s="441"/>
      <c r="L30" s="441"/>
      <c r="M30" s="441"/>
      <c r="N30" s="441"/>
      <c r="O30" s="441"/>
      <c r="P30" s="452">
        <f t="shared" si="7"/>
        <v>55.555555555555557</v>
      </c>
      <c r="Q30" s="45">
        <f t="shared" si="2"/>
        <v>100</v>
      </c>
      <c r="R30" s="452">
        <f t="shared" si="8"/>
        <v>3.6111111111111112</v>
      </c>
      <c r="S30" s="441"/>
      <c r="T30" s="441"/>
      <c r="U30" s="441"/>
      <c r="V30" s="441"/>
      <c r="W30" s="441"/>
      <c r="X30" s="441"/>
    </row>
    <row r="31" spans="1:24" ht="14.25" thickTop="1" x14ac:dyDescent="0.15"/>
  </sheetData>
  <mergeCells count="37">
    <mergeCell ref="A28:A30"/>
    <mergeCell ref="H28:H30"/>
    <mergeCell ref="A8:A16"/>
    <mergeCell ref="A17:A23"/>
    <mergeCell ref="D3:D7"/>
    <mergeCell ref="E3:E7"/>
    <mergeCell ref="F3:F7"/>
    <mergeCell ref="A2:A7"/>
    <mergeCell ref="B2:B7"/>
    <mergeCell ref="D2:F2"/>
    <mergeCell ref="C2:C7"/>
    <mergeCell ref="A25:A27"/>
    <mergeCell ref="H25:H27"/>
    <mergeCell ref="U3:U7"/>
    <mergeCell ref="V3:V7"/>
    <mergeCell ref="W3:W7"/>
    <mergeCell ref="H2:H7"/>
    <mergeCell ref="I2:I7"/>
    <mergeCell ref="J2:L2"/>
    <mergeCell ref="M2:O2"/>
    <mergeCell ref="P2:R2"/>
    <mergeCell ref="X3:X7"/>
    <mergeCell ref="H8:H16"/>
    <mergeCell ref="H17:H23"/>
    <mergeCell ref="S2:U2"/>
    <mergeCell ref="V2:X2"/>
    <mergeCell ref="J3:J7"/>
    <mergeCell ref="K3:K7"/>
    <mergeCell ref="L3:L7"/>
    <mergeCell ref="M3:M7"/>
    <mergeCell ref="N3:N7"/>
    <mergeCell ref="O3:O7"/>
    <mergeCell ref="P3:P7"/>
    <mergeCell ref="Q3:Q7"/>
    <mergeCell ref="R3:R7"/>
    <mergeCell ref="S3:S7"/>
    <mergeCell ref="T3:T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opLeftCell="A6" zoomScaleNormal="100" zoomScalePageLayoutView="60" workbookViewId="0">
      <selection activeCell="P8" sqref="P8:R25"/>
    </sheetView>
  </sheetViews>
  <sheetFormatPr defaultRowHeight="13.5" x14ac:dyDescent="0.15"/>
  <cols>
    <col min="1" max="1" width="14.75"/>
    <col min="2" max="3" width="4.375" customWidth="1"/>
    <col min="4" max="4" width="3.75" customWidth="1"/>
    <col min="5" max="5" width="4.375" customWidth="1"/>
    <col min="6" max="6" width="2.875" customWidth="1"/>
    <col min="7" max="8" width="9.625"/>
    <col min="9" max="10" width="5.25" customWidth="1"/>
    <col min="11" max="11" width="5.125" customWidth="1"/>
    <col min="12" max="12" width="4.5" customWidth="1"/>
    <col min="13" max="13" width="4.375" customWidth="1"/>
    <col min="14" max="14" width="3.75" customWidth="1"/>
    <col min="15" max="15" width="4.125" customWidth="1"/>
    <col min="16" max="1014" width="9.625"/>
  </cols>
  <sheetData>
    <row r="1" spans="1:24" ht="19.5" thickBot="1" x14ac:dyDescent="0.35">
      <c r="A1" s="28" t="s">
        <v>52</v>
      </c>
      <c r="B1" s="28"/>
      <c r="C1" s="28"/>
      <c r="D1" s="28"/>
      <c r="E1" s="28"/>
      <c r="F1" s="28"/>
    </row>
    <row r="2" spans="1:24" ht="16.5" customHeight="1" thickTop="1" thickBot="1" x14ac:dyDescent="0.2">
      <c r="A2" s="510" t="s">
        <v>53</v>
      </c>
      <c r="B2" s="518" t="s">
        <v>54</v>
      </c>
      <c r="C2" s="518" t="s">
        <v>261</v>
      </c>
      <c r="D2" s="509" t="s">
        <v>277</v>
      </c>
      <c r="E2" s="509"/>
      <c r="F2" s="509"/>
      <c r="H2" s="530" t="s">
        <v>53</v>
      </c>
      <c r="I2" s="507" t="s">
        <v>54</v>
      </c>
      <c r="J2" s="501" t="s">
        <v>55</v>
      </c>
      <c r="K2" s="501"/>
      <c r="L2" s="501"/>
      <c r="M2" s="501" t="s">
        <v>56</v>
      </c>
      <c r="N2" s="501"/>
      <c r="O2" s="501"/>
      <c r="P2" s="501" t="s">
        <v>57</v>
      </c>
      <c r="Q2" s="501"/>
      <c r="R2" s="501"/>
      <c r="S2" s="501" t="s">
        <v>58</v>
      </c>
      <c r="T2" s="501"/>
      <c r="U2" s="501"/>
      <c r="V2" s="501" t="s">
        <v>59</v>
      </c>
      <c r="W2" s="501"/>
      <c r="X2" s="501"/>
    </row>
    <row r="3" spans="1:24" ht="14.85" customHeight="1" thickTop="1" thickBot="1" x14ac:dyDescent="0.2">
      <c r="A3" s="510"/>
      <c r="B3" s="519"/>
      <c r="C3" s="519"/>
      <c r="D3" s="509">
        <v>5</v>
      </c>
      <c r="E3" s="509">
        <v>4</v>
      </c>
      <c r="F3" s="509">
        <v>3</v>
      </c>
      <c r="H3" s="530"/>
      <c r="I3" s="507"/>
      <c r="J3" s="502" t="s">
        <v>60</v>
      </c>
      <c r="K3" s="503" t="s">
        <v>61</v>
      </c>
      <c r="L3" s="502" t="s">
        <v>62</v>
      </c>
      <c r="M3" s="504" t="s">
        <v>60</v>
      </c>
      <c r="N3" s="504" t="s">
        <v>61</v>
      </c>
      <c r="O3" s="505" t="s">
        <v>62</v>
      </c>
      <c r="P3" s="504" t="s">
        <v>60</v>
      </c>
      <c r="Q3" s="504" t="s">
        <v>61</v>
      </c>
      <c r="R3" s="505" t="s">
        <v>62</v>
      </c>
      <c r="S3" s="497" t="s">
        <v>60</v>
      </c>
      <c r="T3" s="497" t="s">
        <v>61</v>
      </c>
      <c r="U3" s="497" t="s">
        <v>62</v>
      </c>
      <c r="V3" s="497" t="s">
        <v>60</v>
      </c>
      <c r="W3" s="497" t="s">
        <v>61</v>
      </c>
      <c r="X3" s="497" t="s">
        <v>62</v>
      </c>
    </row>
    <row r="4" spans="1:24" ht="15" thickTop="1" thickBot="1" x14ac:dyDescent="0.2">
      <c r="A4" s="510"/>
      <c r="B4" s="519"/>
      <c r="C4" s="519"/>
      <c r="D4" s="509"/>
      <c r="E4" s="509"/>
      <c r="F4" s="509"/>
      <c r="H4" s="530"/>
      <c r="I4" s="507"/>
      <c r="J4" s="502"/>
      <c r="K4" s="503"/>
      <c r="L4" s="502"/>
      <c r="M4" s="504"/>
      <c r="N4" s="504"/>
      <c r="O4" s="505"/>
      <c r="P4" s="504"/>
      <c r="Q4" s="504"/>
      <c r="R4" s="505"/>
      <c r="S4" s="497"/>
      <c r="T4" s="497"/>
      <c r="U4" s="497"/>
      <c r="V4" s="497"/>
      <c r="W4" s="497"/>
      <c r="X4" s="497"/>
    </row>
    <row r="5" spans="1:24" ht="15" thickTop="1" thickBot="1" x14ac:dyDescent="0.2">
      <c r="A5" s="510"/>
      <c r="B5" s="519"/>
      <c r="C5" s="519"/>
      <c r="D5" s="509"/>
      <c r="E5" s="509"/>
      <c r="F5" s="509"/>
      <c r="H5" s="530"/>
      <c r="I5" s="507"/>
      <c r="J5" s="502"/>
      <c r="K5" s="503"/>
      <c r="L5" s="502"/>
      <c r="M5" s="504"/>
      <c r="N5" s="504"/>
      <c r="O5" s="505"/>
      <c r="P5" s="504"/>
      <c r="Q5" s="504"/>
      <c r="R5" s="505"/>
      <c r="S5" s="497"/>
      <c r="T5" s="497"/>
      <c r="U5" s="497"/>
      <c r="V5" s="497"/>
      <c r="W5" s="497"/>
      <c r="X5" s="497"/>
    </row>
    <row r="6" spans="1:24" ht="15" thickTop="1" thickBot="1" x14ac:dyDescent="0.2">
      <c r="A6" s="510"/>
      <c r="B6" s="519"/>
      <c r="C6" s="519"/>
      <c r="D6" s="509"/>
      <c r="E6" s="509"/>
      <c r="F6" s="509"/>
      <c r="H6" s="530"/>
      <c r="I6" s="507"/>
      <c r="J6" s="502"/>
      <c r="K6" s="503"/>
      <c r="L6" s="502"/>
      <c r="M6" s="504"/>
      <c r="N6" s="504"/>
      <c r="O6" s="505"/>
      <c r="P6" s="504"/>
      <c r="Q6" s="504"/>
      <c r="R6" s="505"/>
      <c r="S6" s="497"/>
      <c r="T6" s="497"/>
      <c r="U6" s="497"/>
      <c r="V6" s="497"/>
      <c r="W6" s="497"/>
      <c r="X6" s="497"/>
    </row>
    <row r="7" spans="1:24" ht="33.75" customHeight="1" thickTop="1" thickBot="1" x14ac:dyDescent="0.2">
      <c r="A7" s="510"/>
      <c r="B7" s="520"/>
      <c r="C7" s="520"/>
      <c r="D7" s="509"/>
      <c r="E7" s="509"/>
      <c r="F7" s="509"/>
      <c r="H7" s="576"/>
      <c r="I7" s="507"/>
      <c r="J7" s="502"/>
      <c r="K7" s="503"/>
      <c r="L7" s="502"/>
      <c r="M7" s="504"/>
      <c r="N7" s="504"/>
      <c r="O7" s="505"/>
      <c r="P7" s="504"/>
      <c r="Q7" s="504"/>
      <c r="R7" s="505"/>
      <c r="S7" s="497"/>
      <c r="T7" s="497"/>
      <c r="U7" s="497"/>
      <c r="V7" s="497"/>
      <c r="W7" s="497"/>
      <c r="X7" s="497"/>
    </row>
    <row r="8" spans="1:24" ht="15.75" thickTop="1" thickBot="1" x14ac:dyDescent="0.25">
      <c r="A8" s="555" t="s">
        <v>21</v>
      </c>
      <c r="B8" s="300" t="s">
        <v>75</v>
      </c>
      <c r="C8" s="300">
        <v>25</v>
      </c>
      <c r="D8" s="301">
        <v>1</v>
      </c>
      <c r="E8" s="301">
        <v>17</v>
      </c>
      <c r="F8" s="301">
        <v>7</v>
      </c>
      <c r="H8" s="573" t="s">
        <v>21</v>
      </c>
      <c r="I8" s="37" t="s">
        <v>75</v>
      </c>
      <c r="J8" s="31">
        <v>71</v>
      </c>
      <c r="K8" s="31">
        <v>100</v>
      </c>
      <c r="L8" s="31">
        <v>4</v>
      </c>
      <c r="M8" s="31">
        <v>76</v>
      </c>
      <c r="N8" s="31">
        <v>100</v>
      </c>
      <c r="O8" s="31">
        <v>3.8</v>
      </c>
      <c r="P8" s="45">
        <f>((D8+E8)/C8)*100</f>
        <v>72</v>
      </c>
      <c r="Q8" s="45">
        <f>((D8+E8+F8)/C8)*100</f>
        <v>100</v>
      </c>
      <c r="R8" s="45">
        <f t="shared" ref="R8" si="0">(D8*5+E8*4+F8*3)/C8</f>
        <v>3.76</v>
      </c>
      <c r="S8" s="31"/>
      <c r="T8" s="31"/>
      <c r="U8" s="31"/>
      <c r="V8" s="31"/>
      <c r="W8" s="31"/>
      <c r="X8" s="31"/>
    </row>
    <row r="9" spans="1:24" ht="15.75" thickTop="1" thickBot="1" x14ac:dyDescent="0.25">
      <c r="A9" s="555"/>
      <c r="B9" s="300" t="s">
        <v>76</v>
      </c>
      <c r="C9" s="300">
        <v>23</v>
      </c>
      <c r="D9" s="301">
        <v>3</v>
      </c>
      <c r="E9" s="301">
        <v>16</v>
      </c>
      <c r="F9" s="301">
        <v>4</v>
      </c>
      <c r="H9" s="573"/>
      <c r="I9" s="35" t="s">
        <v>76</v>
      </c>
      <c r="J9" s="31">
        <v>70</v>
      </c>
      <c r="K9" s="31">
        <v>100</v>
      </c>
      <c r="L9" s="31">
        <v>3.9</v>
      </c>
      <c r="M9" s="31">
        <v>69</v>
      </c>
      <c r="N9" s="31">
        <v>100</v>
      </c>
      <c r="O9" s="31">
        <v>3.5</v>
      </c>
      <c r="P9" s="45">
        <f t="shared" ref="P9:P21" si="1">((D9+E9)/C9)*100</f>
        <v>82.608695652173907</v>
      </c>
      <c r="Q9" s="45">
        <f t="shared" ref="Q9:Q25" si="2">((D9+E9+F9)/C9)*100</f>
        <v>100</v>
      </c>
      <c r="R9" s="45">
        <f t="shared" ref="R9:R21" si="3">(D9*5+E9*4+F9*3)/C9</f>
        <v>3.9565217391304346</v>
      </c>
      <c r="S9" s="31"/>
      <c r="T9" s="31"/>
      <c r="U9" s="31"/>
      <c r="V9" s="31"/>
      <c r="W9" s="31"/>
      <c r="X9" s="31"/>
    </row>
    <row r="10" spans="1:24" ht="15.75" thickTop="1" thickBot="1" x14ac:dyDescent="0.25">
      <c r="A10" s="555"/>
      <c r="B10" s="300" t="s">
        <v>63</v>
      </c>
      <c r="C10" s="300">
        <v>25</v>
      </c>
      <c r="D10" s="301">
        <v>4</v>
      </c>
      <c r="E10" s="301">
        <v>14</v>
      </c>
      <c r="F10" s="301">
        <v>7</v>
      </c>
      <c r="H10" s="573"/>
      <c r="I10" s="35" t="s">
        <v>63</v>
      </c>
      <c r="J10" s="31">
        <v>80</v>
      </c>
      <c r="K10" s="31">
        <v>100</v>
      </c>
      <c r="L10" s="31">
        <v>3.9</v>
      </c>
      <c r="M10" s="31">
        <v>84</v>
      </c>
      <c r="N10" s="31">
        <v>100</v>
      </c>
      <c r="O10" s="31">
        <v>4</v>
      </c>
      <c r="P10" s="45">
        <f t="shared" si="1"/>
        <v>72</v>
      </c>
      <c r="Q10" s="45">
        <f t="shared" si="2"/>
        <v>100</v>
      </c>
      <c r="R10" s="45">
        <f t="shared" si="3"/>
        <v>3.88</v>
      </c>
      <c r="S10" s="31"/>
      <c r="T10" s="31"/>
      <c r="U10" s="31"/>
      <c r="V10" s="31"/>
      <c r="W10" s="31"/>
      <c r="X10" s="31"/>
    </row>
    <row r="11" spans="1:24" ht="15.75" thickTop="1" thickBot="1" x14ac:dyDescent="0.25">
      <c r="A11" s="555"/>
      <c r="B11" s="300" t="s">
        <v>69</v>
      </c>
      <c r="C11" s="300">
        <v>26</v>
      </c>
      <c r="D11" s="301">
        <v>3</v>
      </c>
      <c r="E11" s="301">
        <v>12</v>
      </c>
      <c r="F11" s="301">
        <v>11</v>
      </c>
      <c r="H11" s="573"/>
      <c r="I11" s="35" t="s">
        <v>69</v>
      </c>
      <c r="J11" s="31">
        <v>60</v>
      </c>
      <c r="K11" s="31">
        <v>100</v>
      </c>
      <c r="L11" s="31">
        <v>3.9</v>
      </c>
      <c r="M11" s="31">
        <v>57</v>
      </c>
      <c r="N11" s="31">
        <v>100</v>
      </c>
      <c r="O11" s="31">
        <v>3.8</v>
      </c>
      <c r="P11" s="45">
        <f t="shared" si="1"/>
        <v>57.692307692307686</v>
      </c>
      <c r="Q11" s="45">
        <f t="shared" si="2"/>
        <v>100</v>
      </c>
      <c r="R11" s="45">
        <f t="shared" si="3"/>
        <v>3.6923076923076925</v>
      </c>
      <c r="S11" s="31"/>
      <c r="T11" s="31"/>
      <c r="U11" s="31"/>
      <c r="V11" s="31"/>
      <c r="W11" s="31"/>
      <c r="X11" s="31"/>
    </row>
    <row r="12" spans="1:24" ht="15.75" thickTop="1" thickBot="1" x14ac:dyDescent="0.25">
      <c r="A12" s="555"/>
      <c r="B12" s="300" t="s">
        <v>70</v>
      </c>
      <c r="C12" s="300">
        <v>26</v>
      </c>
      <c r="D12" s="301">
        <v>1</v>
      </c>
      <c r="E12" s="301">
        <v>16</v>
      </c>
      <c r="F12" s="301">
        <v>9</v>
      </c>
      <c r="H12" s="573"/>
      <c r="I12" s="35" t="s">
        <v>70</v>
      </c>
      <c r="J12" s="31">
        <v>50</v>
      </c>
      <c r="K12" s="31">
        <v>100</v>
      </c>
      <c r="L12" s="31">
        <v>3.5</v>
      </c>
      <c r="M12" s="31">
        <v>63</v>
      </c>
      <c r="N12" s="31">
        <v>100</v>
      </c>
      <c r="O12" s="31">
        <v>3.7</v>
      </c>
      <c r="P12" s="45">
        <f t="shared" si="1"/>
        <v>65.384615384615387</v>
      </c>
      <c r="Q12" s="45">
        <f t="shared" si="2"/>
        <v>100</v>
      </c>
      <c r="R12" s="45">
        <f t="shared" si="3"/>
        <v>3.6923076923076925</v>
      </c>
      <c r="S12" s="31"/>
      <c r="T12" s="31"/>
      <c r="U12" s="31"/>
      <c r="V12" s="31"/>
      <c r="W12" s="31"/>
      <c r="X12" s="31"/>
    </row>
    <row r="13" spans="1:24" ht="15.75" thickTop="1" thickBot="1" x14ac:dyDescent="0.25">
      <c r="A13" s="555"/>
      <c r="B13" s="303" t="s">
        <v>96</v>
      </c>
      <c r="C13" s="303">
        <v>25</v>
      </c>
      <c r="D13" s="301">
        <v>5</v>
      </c>
      <c r="E13" s="301">
        <v>9</v>
      </c>
      <c r="F13" s="301">
        <v>11</v>
      </c>
      <c r="H13" s="573"/>
      <c r="I13" s="38" t="s">
        <v>96</v>
      </c>
      <c r="J13" s="31">
        <v>70</v>
      </c>
      <c r="K13" s="31">
        <v>100</v>
      </c>
      <c r="L13" s="31">
        <v>3.9</v>
      </c>
      <c r="M13" s="31">
        <v>64</v>
      </c>
      <c r="N13" s="31">
        <v>100</v>
      </c>
      <c r="O13" s="31">
        <v>3.8</v>
      </c>
      <c r="P13" s="45">
        <f t="shared" si="1"/>
        <v>56.000000000000007</v>
      </c>
      <c r="Q13" s="45">
        <f t="shared" si="2"/>
        <v>100</v>
      </c>
      <c r="R13" s="45">
        <f t="shared" si="3"/>
        <v>3.76</v>
      </c>
      <c r="S13" s="31"/>
      <c r="T13" s="31"/>
      <c r="U13" s="31"/>
      <c r="V13" s="31"/>
      <c r="W13" s="31"/>
      <c r="X13" s="31"/>
    </row>
    <row r="14" spans="1:24" ht="15.75" thickTop="1" thickBot="1" x14ac:dyDescent="0.25">
      <c r="A14" s="555"/>
      <c r="B14" s="303" t="s">
        <v>72</v>
      </c>
      <c r="C14" s="303">
        <v>25</v>
      </c>
      <c r="D14" s="301">
        <v>2</v>
      </c>
      <c r="E14" s="301">
        <v>17</v>
      </c>
      <c r="F14" s="301">
        <v>6</v>
      </c>
      <c r="H14" s="573"/>
      <c r="I14" s="38" t="s">
        <v>72</v>
      </c>
      <c r="J14" s="31">
        <v>80</v>
      </c>
      <c r="K14" s="31">
        <v>100</v>
      </c>
      <c r="L14" s="31">
        <v>4</v>
      </c>
      <c r="M14" s="31">
        <v>80</v>
      </c>
      <c r="N14" s="31">
        <v>100</v>
      </c>
      <c r="O14" s="31">
        <v>3.9</v>
      </c>
      <c r="P14" s="45">
        <f t="shared" si="1"/>
        <v>76</v>
      </c>
      <c r="Q14" s="45">
        <f t="shared" si="2"/>
        <v>100</v>
      </c>
      <c r="R14" s="45">
        <f t="shared" si="3"/>
        <v>3.84</v>
      </c>
      <c r="S14" s="31"/>
      <c r="T14" s="31"/>
      <c r="U14" s="31"/>
      <c r="V14" s="31"/>
      <c r="W14" s="31"/>
      <c r="X14" s="31"/>
    </row>
    <row r="15" spans="1:24" ht="15.75" thickTop="1" thickBot="1" x14ac:dyDescent="0.25">
      <c r="A15" s="555"/>
      <c r="B15" s="303" t="s">
        <v>83</v>
      </c>
      <c r="C15" s="303">
        <v>25</v>
      </c>
      <c r="D15" s="301">
        <v>5</v>
      </c>
      <c r="E15" s="301">
        <v>11</v>
      </c>
      <c r="F15" s="301">
        <v>9</v>
      </c>
      <c r="H15" s="573"/>
      <c r="I15" s="38" t="s">
        <v>83</v>
      </c>
      <c r="J15" s="31">
        <v>57</v>
      </c>
      <c r="K15" s="31">
        <v>100</v>
      </c>
      <c r="L15" s="31">
        <v>3.6</v>
      </c>
      <c r="M15" s="31">
        <v>64</v>
      </c>
      <c r="N15" s="31">
        <v>100</v>
      </c>
      <c r="O15" s="31">
        <v>3.8</v>
      </c>
      <c r="P15" s="45">
        <f t="shared" si="1"/>
        <v>64</v>
      </c>
      <c r="Q15" s="45">
        <f t="shared" si="2"/>
        <v>100</v>
      </c>
      <c r="R15" s="45">
        <f t="shared" si="3"/>
        <v>3.84</v>
      </c>
      <c r="S15" s="31"/>
      <c r="T15" s="31"/>
      <c r="U15" s="31"/>
      <c r="V15" s="31"/>
      <c r="W15" s="31"/>
      <c r="X15" s="31"/>
    </row>
    <row r="16" spans="1:24" ht="15.75" thickTop="1" thickBot="1" x14ac:dyDescent="0.25">
      <c r="A16" s="555"/>
      <c r="B16" s="303" t="s">
        <v>67</v>
      </c>
      <c r="C16" s="303"/>
      <c r="D16" s="301"/>
      <c r="E16" s="301"/>
      <c r="F16" s="301"/>
      <c r="H16" s="573"/>
      <c r="I16" s="38" t="s">
        <v>67</v>
      </c>
      <c r="J16" s="31"/>
      <c r="K16" s="31"/>
      <c r="L16" s="31"/>
      <c r="M16" s="31">
        <v>45</v>
      </c>
      <c r="N16" s="31">
        <v>100</v>
      </c>
      <c r="O16" s="31">
        <v>3.5</v>
      </c>
      <c r="P16" s="45" t="e">
        <f t="shared" si="1"/>
        <v>#DIV/0!</v>
      </c>
      <c r="Q16" s="45" t="e">
        <f t="shared" si="2"/>
        <v>#DIV/0!</v>
      </c>
      <c r="R16" s="45" t="e">
        <f t="shared" si="3"/>
        <v>#DIV/0!</v>
      </c>
      <c r="S16" s="31"/>
      <c r="T16" s="31"/>
      <c r="U16" s="31"/>
      <c r="V16" s="31"/>
      <c r="W16" s="31"/>
      <c r="X16" s="31"/>
    </row>
    <row r="17" spans="1:24" ht="15.75" thickTop="1" thickBot="1" x14ac:dyDescent="0.25">
      <c r="A17" s="555" t="s">
        <v>86</v>
      </c>
      <c r="B17" s="303" t="s">
        <v>69</v>
      </c>
      <c r="C17" s="303">
        <v>26</v>
      </c>
      <c r="D17" s="301">
        <v>5</v>
      </c>
      <c r="E17" s="301">
        <v>12</v>
      </c>
      <c r="F17" s="301">
        <v>9</v>
      </c>
      <c r="H17" s="573" t="s">
        <v>86</v>
      </c>
      <c r="I17" s="38" t="s">
        <v>69</v>
      </c>
      <c r="J17" s="31">
        <v>65</v>
      </c>
      <c r="K17" s="31">
        <v>100</v>
      </c>
      <c r="L17" s="31">
        <v>3.8</v>
      </c>
      <c r="M17" s="31">
        <v>58</v>
      </c>
      <c r="N17" s="31">
        <v>100</v>
      </c>
      <c r="O17" s="31">
        <v>3.6</v>
      </c>
      <c r="P17" s="45">
        <f t="shared" si="1"/>
        <v>65.384615384615387</v>
      </c>
      <c r="Q17" s="45">
        <f t="shared" si="2"/>
        <v>100</v>
      </c>
      <c r="R17" s="45">
        <f t="shared" si="3"/>
        <v>3.8461538461538463</v>
      </c>
      <c r="S17" s="31"/>
      <c r="T17" s="31"/>
      <c r="U17" s="31"/>
      <c r="V17" s="31"/>
      <c r="W17" s="31"/>
      <c r="X17" s="31"/>
    </row>
    <row r="18" spans="1:24" ht="15.75" thickTop="1" thickBot="1" x14ac:dyDescent="0.25">
      <c r="A18" s="555"/>
      <c r="B18" s="303" t="s">
        <v>70</v>
      </c>
      <c r="C18" s="303">
        <v>26</v>
      </c>
      <c r="D18" s="301">
        <v>6</v>
      </c>
      <c r="E18" s="301">
        <v>12</v>
      </c>
      <c r="F18" s="301">
        <v>8</v>
      </c>
      <c r="H18" s="573"/>
      <c r="I18" s="38" t="s">
        <v>70</v>
      </c>
      <c r="J18" s="31">
        <v>78</v>
      </c>
      <c r="K18" s="31">
        <v>100</v>
      </c>
      <c r="L18" s="31">
        <v>3.9</v>
      </c>
      <c r="M18" s="31">
        <v>74</v>
      </c>
      <c r="N18" s="31">
        <v>100</v>
      </c>
      <c r="O18" s="31">
        <v>3.7</v>
      </c>
      <c r="P18" s="45">
        <f t="shared" si="1"/>
        <v>69.230769230769226</v>
      </c>
      <c r="Q18" s="45">
        <f t="shared" si="2"/>
        <v>100</v>
      </c>
      <c r="R18" s="45">
        <f t="shared" si="3"/>
        <v>3.9230769230769229</v>
      </c>
      <c r="S18" s="31"/>
      <c r="T18" s="31"/>
      <c r="U18" s="31"/>
      <c r="V18" s="31"/>
      <c r="W18" s="31"/>
      <c r="X18" s="31"/>
    </row>
    <row r="19" spans="1:24" ht="15.75" thickTop="1" thickBot="1" x14ac:dyDescent="0.25">
      <c r="A19" s="555"/>
      <c r="B19" s="303" t="s">
        <v>96</v>
      </c>
      <c r="C19" s="303">
        <v>25</v>
      </c>
      <c r="D19" s="301">
        <v>7</v>
      </c>
      <c r="E19" s="301">
        <v>12</v>
      </c>
      <c r="F19" s="301">
        <v>6</v>
      </c>
      <c r="H19" s="573"/>
      <c r="I19" s="38" t="s">
        <v>96</v>
      </c>
      <c r="J19" s="31">
        <v>80</v>
      </c>
      <c r="K19" s="31">
        <v>100</v>
      </c>
      <c r="L19" s="31">
        <v>4</v>
      </c>
      <c r="M19" s="31">
        <v>92</v>
      </c>
      <c r="N19" s="31">
        <v>100</v>
      </c>
      <c r="O19" s="31">
        <v>4.3</v>
      </c>
      <c r="P19" s="45">
        <f t="shared" si="1"/>
        <v>76</v>
      </c>
      <c r="Q19" s="45">
        <f t="shared" si="2"/>
        <v>100</v>
      </c>
      <c r="R19" s="45">
        <f t="shared" si="3"/>
        <v>4.04</v>
      </c>
      <c r="S19" s="31"/>
      <c r="T19" s="31"/>
      <c r="U19" s="31"/>
      <c r="V19" s="31"/>
      <c r="W19" s="31"/>
      <c r="X19" s="31"/>
    </row>
    <row r="20" spans="1:24" ht="15.75" thickTop="1" thickBot="1" x14ac:dyDescent="0.25">
      <c r="A20" s="555"/>
      <c r="B20" s="303" t="s">
        <v>67</v>
      </c>
      <c r="C20" s="303"/>
      <c r="D20" s="301"/>
      <c r="E20" s="301"/>
      <c r="F20" s="301"/>
      <c r="H20" s="573"/>
      <c r="I20" s="38" t="s">
        <v>67</v>
      </c>
      <c r="J20" s="31"/>
      <c r="K20" s="31"/>
      <c r="L20" s="31"/>
      <c r="M20" s="31">
        <v>54</v>
      </c>
      <c r="N20" s="31">
        <v>100</v>
      </c>
      <c r="O20" s="31">
        <v>3.6</v>
      </c>
      <c r="P20" s="45" t="e">
        <f t="shared" si="1"/>
        <v>#DIV/0!</v>
      </c>
      <c r="Q20" s="45" t="e">
        <f t="shared" si="2"/>
        <v>#DIV/0!</v>
      </c>
      <c r="R20" s="45" t="e">
        <f t="shared" si="3"/>
        <v>#DIV/0!</v>
      </c>
      <c r="S20" s="31"/>
      <c r="T20" s="31"/>
      <c r="U20" s="31"/>
      <c r="V20" s="31"/>
      <c r="W20" s="31"/>
      <c r="X20" s="31"/>
    </row>
    <row r="21" spans="1:24" ht="16.5" thickTop="1" thickBot="1" x14ac:dyDescent="0.3">
      <c r="A21" s="420" t="s">
        <v>116</v>
      </c>
      <c r="B21" s="420" t="s">
        <v>67</v>
      </c>
      <c r="C21" s="420"/>
      <c r="D21" s="420"/>
      <c r="E21" s="421"/>
      <c r="F21" s="420"/>
      <c r="H21" s="422" t="s">
        <v>116</v>
      </c>
      <c r="I21" s="423" t="s">
        <v>67</v>
      </c>
      <c r="J21" s="422"/>
      <c r="K21" s="40"/>
      <c r="L21" s="422"/>
      <c r="M21" s="422">
        <v>54</v>
      </c>
      <c r="N21" s="40">
        <v>100</v>
      </c>
      <c r="O21" s="422">
        <v>3.7</v>
      </c>
      <c r="P21" s="452" t="e">
        <f t="shared" si="1"/>
        <v>#DIV/0!</v>
      </c>
      <c r="Q21" s="45" t="e">
        <f t="shared" si="2"/>
        <v>#DIV/0!</v>
      </c>
      <c r="R21" s="452" t="e">
        <f t="shared" si="3"/>
        <v>#DIV/0!</v>
      </c>
      <c r="S21" s="422"/>
      <c r="T21" s="40"/>
      <c r="U21" s="422"/>
      <c r="V21" s="422"/>
      <c r="W21" s="422"/>
      <c r="X21" s="422"/>
    </row>
    <row r="22" spans="1:24" ht="16.5" thickTop="1" thickBot="1" x14ac:dyDescent="0.3">
      <c r="A22" s="327" t="s">
        <v>279</v>
      </c>
      <c r="B22" s="327" t="s">
        <v>81</v>
      </c>
      <c r="C22" s="327">
        <v>22</v>
      </c>
      <c r="D22" s="327">
        <v>1</v>
      </c>
      <c r="E22" s="327">
        <v>16</v>
      </c>
      <c r="F22" s="327">
        <v>5</v>
      </c>
      <c r="G22" s="424"/>
      <c r="H22" s="107" t="s">
        <v>279</v>
      </c>
      <c r="I22" s="107" t="s">
        <v>81</v>
      </c>
      <c r="J22" s="31">
        <v>63.6</v>
      </c>
      <c r="K22" s="31">
        <v>100</v>
      </c>
      <c r="L22" s="31">
        <v>3.6</v>
      </c>
      <c r="M22" s="31">
        <v>72.7</v>
      </c>
      <c r="N22" s="31">
        <v>100</v>
      </c>
      <c r="O22" s="31">
        <v>3.6</v>
      </c>
      <c r="P22" s="452">
        <f t="shared" ref="P22:P23" si="4">((D22+E22)/C22)*100</f>
        <v>77.272727272727266</v>
      </c>
      <c r="Q22" s="45">
        <f t="shared" si="2"/>
        <v>100</v>
      </c>
      <c r="R22" s="452">
        <f t="shared" ref="R22:R23" si="5">(D22*5+E22*4+F22*3)/C22</f>
        <v>3.8181818181818183</v>
      </c>
      <c r="S22" s="66"/>
      <c r="T22" s="66"/>
      <c r="U22" s="66"/>
      <c r="V22" s="66"/>
      <c r="W22" s="66"/>
      <c r="X22" s="66"/>
    </row>
    <row r="23" spans="1:24" ht="16.5" thickTop="1" thickBot="1" x14ac:dyDescent="0.3">
      <c r="A23" s="425" t="s">
        <v>21</v>
      </c>
      <c r="B23" s="425" t="s">
        <v>64</v>
      </c>
      <c r="C23" s="425">
        <v>27</v>
      </c>
      <c r="D23" s="425">
        <v>3</v>
      </c>
      <c r="E23" s="425">
        <v>10</v>
      </c>
      <c r="F23" s="425">
        <v>14</v>
      </c>
      <c r="G23" s="414"/>
      <c r="H23" s="426" t="s">
        <v>21</v>
      </c>
      <c r="I23" s="426" t="s">
        <v>64</v>
      </c>
      <c r="J23" s="40">
        <v>61.5</v>
      </c>
      <c r="K23" s="40">
        <v>100</v>
      </c>
      <c r="L23" s="40">
        <v>3.7</v>
      </c>
      <c r="M23" s="40">
        <v>61.5</v>
      </c>
      <c r="N23" s="40">
        <v>100</v>
      </c>
      <c r="O23" s="40">
        <v>3.7</v>
      </c>
      <c r="P23" s="452">
        <f t="shared" si="4"/>
        <v>48.148148148148145</v>
      </c>
      <c r="Q23" s="45">
        <f t="shared" si="2"/>
        <v>100</v>
      </c>
      <c r="R23" s="452">
        <f t="shared" si="5"/>
        <v>3.5925925925925926</v>
      </c>
      <c r="S23" s="427"/>
      <c r="T23" s="427"/>
      <c r="U23" s="427"/>
      <c r="V23" s="427"/>
      <c r="W23" s="427"/>
      <c r="X23" s="427"/>
    </row>
    <row r="24" spans="1:24" ht="16.5" thickTop="1" thickBot="1" x14ac:dyDescent="0.3">
      <c r="A24" s="592" t="s">
        <v>280</v>
      </c>
      <c r="B24" s="327" t="s">
        <v>79</v>
      </c>
      <c r="C24" s="327">
        <v>22</v>
      </c>
      <c r="D24" s="327">
        <v>9</v>
      </c>
      <c r="E24" s="327">
        <v>10</v>
      </c>
      <c r="F24" s="327">
        <v>3</v>
      </c>
      <c r="H24" s="594" t="s">
        <v>90</v>
      </c>
      <c r="I24" s="107" t="s">
        <v>79</v>
      </c>
      <c r="J24" s="107"/>
      <c r="K24" s="107"/>
      <c r="L24" s="107"/>
      <c r="M24" s="107"/>
      <c r="N24" s="107"/>
      <c r="O24" s="107"/>
      <c r="P24" s="452">
        <f t="shared" ref="P24:P25" si="6">((D24+E24)/C24)*100</f>
        <v>86.36363636363636</v>
      </c>
      <c r="Q24" s="45">
        <f t="shared" si="2"/>
        <v>100</v>
      </c>
      <c r="R24" s="452">
        <f t="shared" ref="R24:R25" si="7">(D24*5+E24*4+F24*3)/C24</f>
        <v>4.2727272727272725</v>
      </c>
      <c r="S24" s="107"/>
      <c r="T24" s="107"/>
      <c r="U24" s="107"/>
      <c r="V24" s="107"/>
      <c r="W24" s="107"/>
      <c r="X24" s="107"/>
    </row>
    <row r="25" spans="1:24" ht="16.5" thickTop="1" thickBot="1" x14ac:dyDescent="0.3">
      <c r="A25" s="593"/>
      <c r="B25" s="327" t="s">
        <v>139</v>
      </c>
      <c r="C25" s="327">
        <v>18</v>
      </c>
      <c r="D25" s="327">
        <v>2</v>
      </c>
      <c r="E25" s="327">
        <v>7</v>
      </c>
      <c r="F25" s="327">
        <v>9</v>
      </c>
      <c r="H25" s="595"/>
      <c r="I25" s="107" t="s">
        <v>139</v>
      </c>
      <c r="J25" s="107"/>
      <c r="K25" s="107"/>
      <c r="L25" s="107"/>
      <c r="M25" s="107"/>
      <c r="N25" s="107"/>
      <c r="O25" s="107"/>
      <c r="P25" s="452">
        <f t="shared" si="6"/>
        <v>50</v>
      </c>
      <c r="Q25" s="45">
        <f t="shared" si="2"/>
        <v>100</v>
      </c>
      <c r="R25" s="452">
        <f t="shared" si="7"/>
        <v>3.6111111111111112</v>
      </c>
      <c r="S25" s="107"/>
      <c r="T25" s="107"/>
      <c r="U25" s="107"/>
      <c r="V25" s="107"/>
      <c r="W25" s="107"/>
      <c r="X25" s="107"/>
    </row>
    <row r="26" spans="1:24" ht="14.25" thickTop="1" x14ac:dyDescent="0.15"/>
  </sheetData>
  <mergeCells count="35">
    <mergeCell ref="A24:A25"/>
    <mergeCell ref="H24:H25"/>
    <mergeCell ref="A2:A7"/>
    <mergeCell ref="B2:B7"/>
    <mergeCell ref="D2:F2"/>
    <mergeCell ref="A8:A16"/>
    <mergeCell ref="A17:A20"/>
    <mergeCell ref="D3:D7"/>
    <mergeCell ref="E3:E7"/>
    <mergeCell ref="F3:F7"/>
    <mergeCell ref="C2:C7"/>
    <mergeCell ref="U3:U7"/>
    <mergeCell ref="V3:V7"/>
    <mergeCell ref="W3:W7"/>
    <mergeCell ref="H2:H7"/>
    <mergeCell ref="I2:I7"/>
    <mergeCell ref="J2:L2"/>
    <mergeCell ref="M2:O2"/>
    <mergeCell ref="P2:R2"/>
    <mergeCell ref="X3:X7"/>
    <mergeCell ref="H8:H16"/>
    <mergeCell ref="H17:H20"/>
    <mergeCell ref="S2:U2"/>
    <mergeCell ref="V2:X2"/>
    <mergeCell ref="J3:J7"/>
    <mergeCell ref="K3:K7"/>
    <mergeCell ref="L3:L7"/>
    <mergeCell ref="M3:M7"/>
    <mergeCell ref="N3:N7"/>
    <mergeCell ref="O3:O7"/>
    <mergeCell ref="P3:P7"/>
    <mergeCell ref="Q3:Q7"/>
    <mergeCell ref="R3:R7"/>
    <mergeCell ref="S3:S7"/>
    <mergeCell ref="T3:T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zoomScaleNormal="100" zoomScalePageLayoutView="60" workbookViewId="0">
      <selection activeCell="R16" sqref="R16"/>
    </sheetView>
  </sheetViews>
  <sheetFormatPr defaultRowHeight="13.5" x14ac:dyDescent="0.15"/>
  <cols>
    <col min="1" max="1" width="15.75" customWidth="1"/>
    <col min="2" max="2" width="5.5" customWidth="1"/>
    <col min="3" max="3" width="4.375" customWidth="1"/>
    <col min="4" max="4" width="3.125" customWidth="1"/>
    <col min="5" max="5" width="3.25" customWidth="1"/>
    <col min="6" max="6" width="3.875" customWidth="1"/>
    <col min="7" max="8" width="9.625"/>
    <col min="9" max="9" width="6.75" customWidth="1"/>
    <col min="10" max="10" width="4.25" customWidth="1"/>
    <col min="11" max="11" width="3.625" customWidth="1"/>
    <col min="12" max="12" width="3.5" customWidth="1"/>
    <col min="13" max="13" width="3.25" customWidth="1"/>
    <col min="14" max="14" width="3.125" customWidth="1"/>
    <col min="15" max="15" width="3.625" customWidth="1"/>
    <col min="16" max="16" width="4.125" customWidth="1"/>
    <col min="17" max="17" width="5.25" customWidth="1"/>
    <col min="18" max="18" width="3.125" customWidth="1"/>
    <col min="19" max="19" width="3" customWidth="1"/>
    <col min="20" max="21" width="3.25" customWidth="1"/>
    <col min="22" max="1014" width="9.625"/>
  </cols>
  <sheetData>
    <row r="1" spans="1:24" ht="23.25" customHeight="1" thickTop="1" thickBot="1" x14ac:dyDescent="0.2">
      <c r="A1" s="510" t="s">
        <v>53</v>
      </c>
      <c r="B1" s="518" t="s">
        <v>54</v>
      </c>
      <c r="C1" s="518" t="s">
        <v>261</v>
      </c>
      <c r="D1" s="509" t="s">
        <v>277</v>
      </c>
      <c r="E1" s="509"/>
      <c r="F1" s="509"/>
      <c r="H1" s="530" t="s">
        <v>53</v>
      </c>
      <c r="I1" s="507" t="s">
        <v>54</v>
      </c>
      <c r="J1" s="501" t="s">
        <v>55</v>
      </c>
      <c r="K1" s="501"/>
      <c r="L1" s="501"/>
      <c r="M1" s="501" t="s">
        <v>56</v>
      </c>
      <c r="N1" s="501"/>
      <c r="O1" s="501"/>
      <c r="P1" s="501" t="s">
        <v>57</v>
      </c>
      <c r="Q1" s="501"/>
      <c r="R1" s="501"/>
      <c r="S1" s="501" t="s">
        <v>58</v>
      </c>
      <c r="T1" s="501"/>
      <c r="U1" s="501"/>
      <c r="V1" s="501" t="s">
        <v>59</v>
      </c>
      <c r="W1" s="501"/>
      <c r="X1" s="501"/>
    </row>
    <row r="2" spans="1:24" ht="14.85" customHeight="1" thickTop="1" thickBot="1" x14ac:dyDescent="0.2">
      <c r="A2" s="510"/>
      <c r="B2" s="519"/>
      <c r="C2" s="519"/>
      <c r="D2" s="509">
        <v>5</v>
      </c>
      <c r="E2" s="509">
        <v>4</v>
      </c>
      <c r="F2" s="509">
        <v>3</v>
      </c>
      <c r="H2" s="530"/>
      <c r="I2" s="507"/>
      <c r="J2" s="502" t="s">
        <v>60</v>
      </c>
      <c r="K2" s="503" t="s">
        <v>61</v>
      </c>
      <c r="L2" s="502" t="s">
        <v>62</v>
      </c>
      <c r="M2" s="504" t="s">
        <v>60</v>
      </c>
      <c r="N2" s="504" t="s">
        <v>61</v>
      </c>
      <c r="O2" s="505" t="s">
        <v>62</v>
      </c>
      <c r="P2" s="504" t="s">
        <v>60</v>
      </c>
      <c r="Q2" s="504" t="s">
        <v>61</v>
      </c>
      <c r="R2" s="505" t="s">
        <v>62</v>
      </c>
      <c r="S2" s="497" t="s">
        <v>60</v>
      </c>
      <c r="T2" s="497" t="s">
        <v>61</v>
      </c>
      <c r="U2" s="497" t="s">
        <v>62</v>
      </c>
      <c r="V2" s="497" t="s">
        <v>60</v>
      </c>
      <c r="W2" s="497" t="s">
        <v>61</v>
      </c>
      <c r="X2" s="497" t="s">
        <v>62</v>
      </c>
    </row>
    <row r="3" spans="1:24" ht="15" thickTop="1" thickBot="1" x14ac:dyDescent="0.2">
      <c r="A3" s="510"/>
      <c r="B3" s="519"/>
      <c r="C3" s="519"/>
      <c r="D3" s="509"/>
      <c r="E3" s="509"/>
      <c r="F3" s="509"/>
      <c r="H3" s="530"/>
      <c r="I3" s="507"/>
      <c r="J3" s="502"/>
      <c r="K3" s="503"/>
      <c r="L3" s="502"/>
      <c r="M3" s="504"/>
      <c r="N3" s="504"/>
      <c r="O3" s="505"/>
      <c r="P3" s="504"/>
      <c r="Q3" s="504"/>
      <c r="R3" s="505"/>
      <c r="S3" s="497"/>
      <c r="T3" s="497"/>
      <c r="U3" s="497"/>
      <c r="V3" s="497"/>
      <c r="W3" s="497"/>
      <c r="X3" s="497"/>
    </row>
    <row r="4" spans="1:24" ht="15" thickTop="1" thickBot="1" x14ac:dyDescent="0.2">
      <c r="A4" s="510"/>
      <c r="B4" s="519"/>
      <c r="C4" s="519"/>
      <c r="D4" s="509"/>
      <c r="E4" s="509"/>
      <c r="F4" s="509"/>
      <c r="H4" s="530"/>
      <c r="I4" s="507"/>
      <c r="J4" s="502"/>
      <c r="K4" s="503"/>
      <c r="L4" s="502"/>
      <c r="M4" s="504"/>
      <c r="N4" s="504"/>
      <c r="O4" s="505"/>
      <c r="P4" s="504"/>
      <c r="Q4" s="504"/>
      <c r="R4" s="505"/>
      <c r="S4" s="497"/>
      <c r="T4" s="497"/>
      <c r="U4" s="497"/>
      <c r="V4" s="497"/>
      <c r="W4" s="497"/>
      <c r="X4" s="497"/>
    </row>
    <row r="5" spans="1:24" ht="15" thickTop="1" thickBot="1" x14ac:dyDescent="0.2">
      <c r="A5" s="510"/>
      <c r="B5" s="519"/>
      <c r="C5" s="519"/>
      <c r="D5" s="509"/>
      <c r="E5" s="509"/>
      <c r="F5" s="509"/>
      <c r="H5" s="530"/>
      <c r="I5" s="507"/>
      <c r="J5" s="502"/>
      <c r="K5" s="503"/>
      <c r="L5" s="502"/>
      <c r="M5" s="504"/>
      <c r="N5" s="504"/>
      <c r="O5" s="505"/>
      <c r="P5" s="504"/>
      <c r="Q5" s="504"/>
      <c r="R5" s="505"/>
      <c r="S5" s="497"/>
      <c r="T5" s="497"/>
      <c r="U5" s="497"/>
      <c r="V5" s="497"/>
      <c r="W5" s="497"/>
      <c r="X5" s="497"/>
    </row>
    <row r="6" spans="1:24" ht="41.25" customHeight="1" thickTop="1" thickBot="1" x14ac:dyDescent="0.2">
      <c r="A6" s="510"/>
      <c r="B6" s="520"/>
      <c r="C6" s="520"/>
      <c r="D6" s="509"/>
      <c r="E6" s="509"/>
      <c r="F6" s="509"/>
      <c r="H6" s="530"/>
      <c r="I6" s="507"/>
      <c r="J6" s="502"/>
      <c r="K6" s="503"/>
      <c r="L6" s="502"/>
      <c r="M6" s="504"/>
      <c r="N6" s="504"/>
      <c r="O6" s="505"/>
      <c r="P6" s="504"/>
      <c r="Q6" s="504"/>
      <c r="R6" s="505"/>
      <c r="S6" s="497"/>
      <c r="T6" s="497"/>
      <c r="U6" s="497"/>
      <c r="V6" s="497"/>
      <c r="W6" s="497"/>
      <c r="X6" s="497"/>
    </row>
    <row r="7" spans="1:24" ht="15.75" thickTop="1" thickBot="1" x14ac:dyDescent="0.25">
      <c r="A7" s="547" t="s">
        <v>27</v>
      </c>
      <c r="B7" s="300" t="s">
        <v>72</v>
      </c>
      <c r="C7" s="300">
        <v>25</v>
      </c>
      <c r="D7" s="301">
        <v>2</v>
      </c>
      <c r="E7" s="301">
        <v>13</v>
      </c>
      <c r="F7" s="301">
        <v>10</v>
      </c>
      <c r="H7" s="575" t="s">
        <v>27</v>
      </c>
      <c r="I7" s="35" t="s">
        <v>72</v>
      </c>
      <c r="J7" s="31">
        <v>48</v>
      </c>
      <c r="K7" s="31">
        <v>100</v>
      </c>
      <c r="L7" s="50">
        <v>3.5</v>
      </c>
      <c r="M7" s="31">
        <v>36</v>
      </c>
      <c r="N7" s="31">
        <v>100</v>
      </c>
      <c r="O7" s="31">
        <v>3.4</v>
      </c>
      <c r="P7" s="51">
        <f>((D7+E7)/C7)*100</f>
        <v>60</v>
      </c>
      <c r="Q7" s="31">
        <f>((D7+E7+F7)/C7)*100</f>
        <v>100</v>
      </c>
      <c r="R7" s="31">
        <f t="shared" ref="R7" si="0">(D7*5+E7*4+F7*3)/C7</f>
        <v>3.68</v>
      </c>
      <c r="S7" s="31"/>
      <c r="T7" s="31"/>
      <c r="U7" s="31"/>
      <c r="V7" s="31"/>
      <c r="W7" s="57"/>
      <c r="X7" s="31"/>
    </row>
    <row r="8" spans="1:24" ht="15.75" thickTop="1" thickBot="1" x14ac:dyDescent="0.25">
      <c r="A8" s="547"/>
      <c r="B8" s="300" t="s">
        <v>73</v>
      </c>
      <c r="C8" s="300">
        <v>25</v>
      </c>
      <c r="D8" s="301">
        <v>1</v>
      </c>
      <c r="E8" s="301">
        <v>7</v>
      </c>
      <c r="F8" s="301">
        <v>17</v>
      </c>
      <c r="H8" s="575"/>
      <c r="I8" s="35" t="s">
        <v>73</v>
      </c>
      <c r="J8" s="31">
        <v>12</v>
      </c>
      <c r="K8" s="31">
        <v>100</v>
      </c>
      <c r="L8" s="50">
        <v>32</v>
      </c>
      <c r="M8" s="31">
        <v>28</v>
      </c>
      <c r="N8" s="31">
        <v>100</v>
      </c>
      <c r="O8" s="31">
        <v>3.3</v>
      </c>
      <c r="P8" s="51">
        <f t="shared" ref="P8:P13" si="1">((D8+E8)/C8)*100</f>
        <v>32</v>
      </c>
      <c r="Q8" s="31">
        <f t="shared" ref="Q8:Q13" si="2">((D8+E8+F8)/C8)*100</f>
        <v>100</v>
      </c>
      <c r="R8" s="31">
        <f t="shared" ref="R8:R13" si="3">(D8*5+E8*4+F8*3)/C8</f>
        <v>3.36</v>
      </c>
      <c r="S8" s="31"/>
      <c r="T8" s="31"/>
      <c r="U8" s="31"/>
      <c r="V8" s="31"/>
      <c r="W8" s="57"/>
      <c r="X8" s="31"/>
    </row>
    <row r="9" spans="1:24" ht="15.75" thickTop="1" thickBot="1" x14ac:dyDescent="0.25">
      <c r="A9" s="547"/>
      <c r="B9" s="300" t="s">
        <v>74</v>
      </c>
      <c r="C9" s="300">
        <v>25</v>
      </c>
      <c r="D9" s="301">
        <v>1</v>
      </c>
      <c r="E9" s="301">
        <v>11</v>
      </c>
      <c r="F9" s="301">
        <v>13</v>
      </c>
      <c r="H9" s="575"/>
      <c r="I9" s="35" t="s">
        <v>74</v>
      </c>
      <c r="J9" s="31">
        <v>28</v>
      </c>
      <c r="K9" s="31">
        <v>100</v>
      </c>
      <c r="L9" s="50">
        <v>3.3</v>
      </c>
      <c r="M9" s="31">
        <v>48</v>
      </c>
      <c r="N9" s="31">
        <v>100</v>
      </c>
      <c r="O9" s="31">
        <v>3.6</v>
      </c>
      <c r="P9" s="51">
        <f t="shared" si="1"/>
        <v>48</v>
      </c>
      <c r="Q9" s="31">
        <f t="shared" si="2"/>
        <v>100</v>
      </c>
      <c r="R9" s="31">
        <f t="shared" si="3"/>
        <v>3.52</v>
      </c>
      <c r="S9" s="31"/>
      <c r="T9" s="31"/>
      <c r="U9" s="31"/>
      <c r="V9" s="31"/>
      <c r="W9" s="57"/>
      <c r="X9" s="31"/>
    </row>
    <row r="10" spans="1:24" ht="15.75" thickTop="1" thickBot="1" x14ac:dyDescent="0.25">
      <c r="A10" s="547"/>
      <c r="B10" s="300" t="s">
        <v>80</v>
      </c>
      <c r="C10" s="300"/>
      <c r="D10" s="301"/>
      <c r="E10" s="301"/>
      <c r="F10" s="301"/>
      <c r="H10" s="575"/>
      <c r="I10" s="35" t="s">
        <v>80</v>
      </c>
      <c r="J10" s="31"/>
      <c r="K10" s="31"/>
      <c r="L10" s="50"/>
      <c r="M10" s="31">
        <v>15.4</v>
      </c>
      <c r="N10" s="31">
        <v>100</v>
      </c>
      <c r="O10" s="31">
        <v>3.2</v>
      </c>
      <c r="P10" s="51" t="e">
        <f t="shared" si="1"/>
        <v>#DIV/0!</v>
      </c>
      <c r="Q10" s="31" t="e">
        <f t="shared" si="2"/>
        <v>#DIV/0!</v>
      </c>
      <c r="R10" s="31" t="e">
        <f t="shared" si="3"/>
        <v>#DIV/0!</v>
      </c>
      <c r="S10" s="31"/>
      <c r="T10" s="31"/>
      <c r="U10" s="31"/>
      <c r="V10" s="31"/>
      <c r="W10" s="57"/>
      <c r="X10" s="31"/>
    </row>
    <row r="11" spans="1:24" ht="15.75" thickTop="1" thickBot="1" x14ac:dyDescent="0.25">
      <c r="A11" s="547"/>
      <c r="B11" s="300" t="s">
        <v>141</v>
      </c>
      <c r="C11" s="300"/>
      <c r="D11" s="301"/>
      <c r="E11" s="301"/>
      <c r="F11" s="301"/>
      <c r="H11" s="575"/>
      <c r="I11" s="35" t="s">
        <v>141</v>
      </c>
      <c r="J11" s="31"/>
      <c r="K11" s="31"/>
      <c r="L11" s="50"/>
      <c r="M11" s="31">
        <v>61</v>
      </c>
      <c r="N11" s="31">
        <v>100</v>
      </c>
      <c r="O11" s="31">
        <v>3.7</v>
      </c>
      <c r="P11" s="51" t="e">
        <f t="shared" si="1"/>
        <v>#DIV/0!</v>
      </c>
      <c r="Q11" s="31" t="e">
        <f t="shared" si="2"/>
        <v>#DIV/0!</v>
      </c>
      <c r="R11" s="31" t="e">
        <f t="shared" si="3"/>
        <v>#DIV/0!</v>
      </c>
      <c r="S11" s="31"/>
      <c r="T11" s="31"/>
      <c r="U11" s="31"/>
      <c r="V11" s="31"/>
      <c r="W11" s="57"/>
      <c r="X11" s="31"/>
    </row>
    <row r="12" spans="1:24" ht="15.75" thickTop="1" thickBot="1" x14ac:dyDescent="0.25">
      <c r="A12" s="547"/>
      <c r="B12" s="300" t="s">
        <v>164</v>
      </c>
      <c r="C12" s="300"/>
      <c r="D12" s="301"/>
      <c r="E12" s="301"/>
      <c r="F12" s="301"/>
      <c r="H12" s="575"/>
      <c r="I12" s="35" t="s">
        <v>164</v>
      </c>
      <c r="J12" s="31"/>
      <c r="K12" s="31"/>
      <c r="L12" s="50"/>
      <c r="M12" s="31">
        <v>80</v>
      </c>
      <c r="N12" s="31">
        <v>100</v>
      </c>
      <c r="O12" s="31">
        <v>3.8</v>
      </c>
      <c r="P12" s="51" t="e">
        <f t="shared" si="1"/>
        <v>#DIV/0!</v>
      </c>
      <c r="Q12" s="31" t="e">
        <f t="shared" si="2"/>
        <v>#DIV/0!</v>
      </c>
      <c r="R12" s="31" t="e">
        <f t="shared" si="3"/>
        <v>#DIV/0!</v>
      </c>
      <c r="S12" s="31"/>
      <c r="T12" s="31"/>
      <c r="U12" s="31"/>
      <c r="V12" s="31"/>
      <c r="W12" s="57"/>
      <c r="X12" s="31"/>
    </row>
    <row r="13" spans="1:24" ht="25.5" customHeight="1" thickTop="1" thickBot="1" x14ac:dyDescent="0.25">
      <c r="A13" s="315" t="s">
        <v>124</v>
      </c>
      <c r="B13" s="303" t="s">
        <v>164</v>
      </c>
      <c r="C13" s="303"/>
      <c r="D13" s="301"/>
      <c r="E13" s="301"/>
      <c r="F13" s="301"/>
      <c r="H13" s="105" t="s">
        <v>124</v>
      </c>
      <c r="I13" s="38" t="s">
        <v>164</v>
      </c>
      <c r="J13" s="31"/>
      <c r="K13" s="31"/>
      <c r="L13" s="50"/>
      <c r="M13" s="31">
        <v>100</v>
      </c>
      <c r="N13" s="31">
        <v>100</v>
      </c>
      <c r="O13" s="31">
        <v>4</v>
      </c>
      <c r="P13" s="51" t="e">
        <f t="shared" si="1"/>
        <v>#DIV/0!</v>
      </c>
      <c r="Q13" s="31" t="e">
        <f t="shared" si="2"/>
        <v>#DIV/0!</v>
      </c>
      <c r="R13" s="31" t="e">
        <f t="shared" si="3"/>
        <v>#DIV/0!</v>
      </c>
      <c r="S13" s="31"/>
      <c r="T13" s="31"/>
      <c r="U13" s="31"/>
      <c r="V13" s="31"/>
      <c r="W13" s="57"/>
      <c r="X13" s="31"/>
    </row>
    <row r="14" spans="1:24" ht="14.25" thickTop="1" x14ac:dyDescent="0.15"/>
  </sheetData>
  <mergeCells count="31">
    <mergeCell ref="A7:A12"/>
    <mergeCell ref="D2:D6"/>
    <mergeCell ref="E2:E6"/>
    <mergeCell ref="F2:F6"/>
    <mergeCell ref="A1:A6"/>
    <mergeCell ref="B1:B6"/>
    <mergeCell ref="D1:F1"/>
    <mergeCell ref="C1:C6"/>
    <mergeCell ref="V2:V6"/>
    <mergeCell ref="W2:W6"/>
    <mergeCell ref="H1:H6"/>
    <mergeCell ref="I1:I6"/>
    <mergeCell ref="J1:L1"/>
    <mergeCell ref="M1:O1"/>
    <mergeCell ref="P1:R1"/>
    <mergeCell ref="X2:X6"/>
    <mergeCell ref="H7:H12"/>
    <mergeCell ref="S1:U1"/>
    <mergeCell ref="V1:X1"/>
    <mergeCell ref="J2:J6"/>
    <mergeCell ref="K2:K6"/>
    <mergeCell ref="L2:L6"/>
    <mergeCell ref="M2:M6"/>
    <mergeCell ref="N2:N6"/>
    <mergeCell ref="O2:O6"/>
    <mergeCell ref="P2:P6"/>
    <mergeCell ref="Q2:Q6"/>
    <mergeCell ref="R2:R6"/>
    <mergeCell ref="S2:S6"/>
    <mergeCell ref="T2:T6"/>
    <mergeCell ref="U2:U6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opLeftCell="A8" zoomScaleNormal="100" zoomScalePageLayoutView="60" workbookViewId="0">
      <selection activeCell="P9" sqref="P9"/>
    </sheetView>
  </sheetViews>
  <sheetFormatPr defaultRowHeight="13.5" x14ac:dyDescent="0.15"/>
  <cols>
    <col min="1" max="1" width="16.5"/>
    <col min="2" max="2" width="6" customWidth="1"/>
    <col min="3" max="3" width="4.25" customWidth="1"/>
    <col min="4" max="4" width="3.875" customWidth="1"/>
    <col min="5" max="5" width="4.375" customWidth="1"/>
    <col min="6" max="6" width="4.625" customWidth="1"/>
    <col min="7" max="1014" width="9.625"/>
  </cols>
  <sheetData>
    <row r="1" spans="1:24" ht="16.5" customHeight="1" thickTop="1" thickBot="1" x14ac:dyDescent="0.2">
      <c r="A1" s="510" t="s">
        <v>53</v>
      </c>
      <c r="B1" s="518" t="s">
        <v>54</v>
      </c>
      <c r="C1" s="518" t="s">
        <v>261</v>
      </c>
      <c r="D1" s="509" t="s">
        <v>277</v>
      </c>
      <c r="E1" s="509"/>
      <c r="F1" s="509"/>
      <c r="H1" s="576" t="s">
        <v>53</v>
      </c>
      <c r="I1" s="577" t="s">
        <v>54</v>
      </c>
      <c r="J1" s="501" t="s">
        <v>55</v>
      </c>
      <c r="K1" s="501"/>
      <c r="L1" s="501"/>
      <c r="M1" s="501" t="s">
        <v>56</v>
      </c>
      <c r="N1" s="501"/>
      <c r="O1" s="501"/>
      <c r="P1" s="501" t="s">
        <v>57</v>
      </c>
      <c r="Q1" s="501"/>
      <c r="R1" s="501"/>
      <c r="S1" s="501" t="s">
        <v>58</v>
      </c>
      <c r="T1" s="501"/>
      <c r="U1" s="501"/>
      <c r="V1" s="501" t="s">
        <v>59</v>
      </c>
      <c r="W1" s="501"/>
      <c r="X1" s="501"/>
    </row>
    <row r="2" spans="1:24" ht="14.85" customHeight="1" thickTop="1" thickBot="1" x14ac:dyDescent="0.2">
      <c r="A2" s="510"/>
      <c r="B2" s="519"/>
      <c r="C2" s="519"/>
      <c r="D2" s="509">
        <v>5</v>
      </c>
      <c r="E2" s="509">
        <v>4</v>
      </c>
      <c r="F2" s="509">
        <v>3</v>
      </c>
      <c r="H2" s="576"/>
      <c r="I2" s="577"/>
      <c r="J2" s="502" t="s">
        <v>60</v>
      </c>
      <c r="K2" s="503" t="s">
        <v>61</v>
      </c>
      <c r="L2" s="502" t="s">
        <v>62</v>
      </c>
      <c r="M2" s="504" t="s">
        <v>60</v>
      </c>
      <c r="N2" s="504" t="s">
        <v>61</v>
      </c>
      <c r="O2" s="505" t="s">
        <v>62</v>
      </c>
      <c r="P2" s="504" t="s">
        <v>60</v>
      </c>
      <c r="Q2" s="504" t="s">
        <v>61</v>
      </c>
      <c r="R2" s="505" t="s">
        <v>62</v>
      </c>
      <c r="S2" s="497" t="s">
        <v>60</v>
      </c>
      <c r="T2" s="497" t="s">
        <v>61</v>
      </c>
      <c r="U2" s="497" t="s">
        <v>62</v>
      </c>
      <c r="V2" s="497" t="s">
        <v>60</v>
      </c>
      <c r="W2" s="497" t="s">
        <v>61</v>
      </c>
      <c r="X2" s="497" t="s">
        <v>62</v>
      </c>
    </row>
    <row r="3" spans="1:24" ht="15" thickTop="1" thickBot="1" x14ac:dyDescent="0.2">
      <c r="A3" s="510"/>
      <c r="B3" s="519"/>
      <c r="C3" s="519"/>
      <c r="D3" s="509"/>
      <c r="E3" s="509"/>
      <c r="F3" s="509"/>
      <c r="H3" s="576"/>
      <c r="I3" s="577"/>
      <c r="J3" s="502"/>
      <c r="K3" s="503"/>
      <c r="L3" s="502"/>
      <c r="M3" s="504"/>
      <c r="N3" s="504"/>
      <c r="O3" s="505"/>
      <c r="P3" s="504"/>
      <c r="Q3" s="504"/>
      <c r="R3" s="505"/>
      <c r="S3" s="497"/>
      <c r="T3" s="497"/>
      <c r="U3" s="497"/>
      <c r="V3" s="497"/>
      <c r="W3" s="497"/>
      <c r="X3" s="497"/>
    </row>
    <row r="4" spans="1:24" ht="15" thickTop="1" thickBot="1" x14ac:dyDescent="0.2">
      <c r="A4" s="510"/>
      <c r="B4" s="519"/>
      <c r="C4" s="519"/>
      <c r="D4" s="509"/>
      <c r="E4" s="509"/>
      <c r="F4" s="509"/>
      <c r="H4" s="576"/>
      <c r="I4" s="577"/>
      <c r="J4" s="502"/>
      <c r="K4" s="503"/>
      <c r="L4" s="502"/>
      <c r="M4" s="504"/>
      <c r="N4" s="504"/>
      <c r="O4" s="505"/>
      <c r="P4" s="504"/>
      <c r="Q4" s="504"/>
      <c r="R4" s="505"/>
      <c r="S4" s="497"/>
      <c r="T4" s="497"/>
      <c r="U4" s="497"/>
      <c r="V4" s="497"/>
      <c r="W4" s="497"/>
      <c r="X4" s="497"/>
    </row>
    <row r="5" spans="1:24" ht="15" thickTop="1" thickBot="1" x14ac:dyDescent="0.2">
      <c r="A5" s="510"/>
      <c r="B5" s="519"/>
      <c r="C5" s="519"/>
      <c r="D5" s="509"/>
      <c r="E5" s="509"/>
      <c r="F5" s="509"/>
      <c r="H5" s="576"/>
      <c r="I5" s="577"/>
      <c r="J5" s="502"/>
      <c r="K5" s="503"/>
      <c r="L5" s="502"/>
      <c r="M5" s="504"/>
      <c r="N5" s="504"/>
      <c r="O5" s="505"/>
      <c r="P5" s="504"/>
      <c r="Q5" s="504"/>
      <c r="R5" s="505"/>
      <c r="S5" s="497"/>
      <c r="T5" s="497"/>
      <c r="U5" s="497"/>
      <c r="V5" s="497"/>
      <c r="W5" s="497"/>
      <c r="X5" s="497"/>
    </row>
    <row r="6" spans="1:24" ht="30" customHeight="1" thickTop="1" thickBot="1" x14ac:dyDescent="0.2">
      <c r="A6" s="510"/>
      <c r="B6" s="520"/>
      <c r="C6" s="520"/>
      <c r="D6" s="509"/>
      <c r="E6" s="509"/>
      <c r="F6" s="509"/>
      <c r="H6" s="576"/>
      <c r="I6" s="577"/>
      <c r="J6" s="502"/>
      <c r="K6" s="503"/>
      <c r="L6" s="502"/>
      <c r="M6" s="504"/>
      <c r="N6" s="504"/>
      <c r="O6" s="505"/>
      <c r="P6" s="504"/>
      <c r="Q6" s="504"/>
      <c r="R6" s="505"/>
      <c r="S6" s="497"/>
      <c r="T6" s="497"/>
      <c r="U6" s="497"/>
      <c r="V6" s="497"/>
      <c r="W6" s="497"/>
      <c r="X6" s="497"/>
    </row>
    <row r="7" spans="1:24" ht="15.75" thickTop="1" thickBot="1" x14ac:dyDescent="0.25">
      <c r="A7" s="537" t="s">
        <v>27</v>
      </c>
      <c r="B7" s="300" t="s">
        <v>79</v>
      </c>
      <c r="C7" s="340">
        <v>22</v>
      </c>
      <c r="D7" s="338">
        <v>6</v>
      </c>
      <c r="E7" s="301">
        <v>8</v>
      </c>
      <c r="F7" s="301">
        <v>7</v>
      </c>
      <c r="G7" s="49"/>
      <c r="H7" s="571" t="s">
        <v>27</v>
      </c>
      <c r="I7" s="37" t="s">
        <v>79</v>
      </c>
      <c r="J7" s="31">
        <v>57</v>
      </c>
      <c r="K7" s="31">
        <v>100</v>
      </c>
      <c r="L7" s="31">
        <v>3.9</v>
      </c>
      <c r="M7" s="31">
        <v>70</v>
      </c>
      <c r="N7" s="31">
        <v>100</v>
      </c>
      <c r="O7" s="31">
        <v>4</v>
      </c>
      <c r="P7" s="45">
        <f>((D7+E7)/C7)*100</f>
        <v>63.636363636363633</v>
      </c>
      <c r="Q7" s="45">
        <f>((D7+E7+F7)/C7)*100</f>
        <v>95.454545454545453</v>
      </c>
      <c r="R7" s="45">
        <f t="shared" ref="R7" si="0">(D7*5+E7*4+F7*3)/C7</f>
        <v>3.7727272727272729</v>
      </c>
      <c r="S7" s="31"/>
      <c r="T7" s="31"/>
      <c r="U7" s="31"/>
      <c r="V7" s="31"/>
      <c r="W7" s="31"/>
      <c r="X7" s="31"/>
    </row>
    <row r="8" spans="1:24" ht="15.75" thickTop="1" thickBot="1" x14ac:dyDescent="0.25">
      <c r="A8" s="537"/>
      <c r="B8" s="300" t="s">
        <v>83</v>
      </c>
      <c r="C8" s="340">
        <v>25</v>
      </c>
      <c r="D8" s="338">
        <v>5</v>
      </c>
      <c r="E8" s="301">
        <v>7</v>
      </c>
      <c r="F8" s="301">
        <v>13</v>
      </c>
      <c r="G8" s="49"/>
      <c r="H8" s="571"/>
      <c r="I8" s="35" t="s">
        <v>83</v>
      </c>
      <c r="J8" s="31">
        <v>76</v>
      </c>
      <c r="K8" s="31">
        <v>100</v>
      </c>
      <c r="L8" s="31">
        <v>3.9</v>
      </c>
      <c r="M8" s="31">
        <v>72</v>
      </c>
      <c r="N8" s="31">
        <v>100</v>
      </c>
      <c r="O8" s="31">
        <v>3.9</v>
      </c>
      <c r="P8" s="45">
        <f t="shared" ref="P8:P27" si="1">((D8+E8)/C8)*100</f>
        <v>48</v>
      </c>
      <c r="Q8" s="45">
        <f t="shared" ref="Q8:Q27" si="2">((D8+E8+F8)/C8)*100</f>
        <v>100</v>
      </c>
      <c r="R8" s="45">
        <f t="shared" ref="R8:R27" si="3">(D8*5+E8*4+F8*3)/C8</f>
        <v>3.68</v>
      </c>
      <c r="S8" s="31"/>
      <c r="T8" s="31"/>
      <c r="U8" s="31"/>
      <c r="V8" s="31"/>
      <c r="W8" s="31"/>
      <c r="X8" s="31"/>
    </row>
    <row r="9" spans="1:24" ht="15.75" thickTop="1" thickBot="1" x14ac:dyDescent="0.25">
      <c r="A9" s="537"/>
      <c r="B9" s="300" t="s">
        <v>139</v>
      </c>
      <c r="C9" s="442">
        <v>18</v>
      </c>
      <c r="D9" s="334">
        <v>0</v>
      </c>
      <c r="E9" s="301">
        <v>7</v>
      </c>
      <c r="F9" s="301">
        <v>11</v>
      </c>
      <c r="G9" s="49"/>
      <c r="H9" s="571"/>
      <c r="I9" s="35" t="s">
        <v>139</v>
      </c>
      <c r="J9" s="31">
        <v>44</v>
      </c>
      <c r="K9" s="31">
        <v>100</v>
      </c>
      <c r="L9" s="31">
        <v>3.7</v>
      </c>
      <c r="M9" s="31">
        <v>52</v>
      </c>
      <c r="N9" s="31">
        <v>100</v>
      </c>
      <c r="O9" s="31">
        <v>3.7</v>
      </c>
      <c r="P9" s="45">
        <f t="shared" si="1"/>
        <v>38.888888888888893</v>
      </c>
      <c r="Q9" s="45">
        <f t="shared" si="2"/>
        <v>100</v>
      </c>
      <c r="R9" s="45">
        <f t="shared" si="3"/>
        <v>3.3888888888888888</v>
      </c>
      <c r="S9" s="31"/>
      <c r="T9" s="31"/>
      <c r="U9" s="31"/>
      <c r="V9" s="31"/>
      <c r="W9" s="31"/>
      <c r="X9" s="31"/>
    </row>
    <row r="10" spans="1:24" ht="15.75" thickTop="1" thickBot="1" x14ac:dyDescent="0.25">
      <c r="A10" s="537"/>
      <c r="B10" s="300" t="s">
        <v>140</v>
      </c>
      <c r="C10" s="340">
        <v>21</v>
      </c>
      <c r="D10" s="338">
        <v>1</v>
      </c>
      <c r="E10" s="301">
        <v>6</v>
      </c>
      <c r="F10" s="301">
        <v>14</v>
      </c>
      <c r="G10" s="49"/>
      <c r="H10" s="571"/>
      <c r="I10" s="35" t="s">
        <v>140</v>
      </c>
      <c r="J10" s="31">
        <v>30</v>
      </c>
      <c r="K10" s="31">
        <v>100</v>
      </c>
      <c r="L10" s="31">
        <v>3.1</v>
      </c>
      <c r="M10" s="31">
        <v>54</v>
      </c>
      <c r="N10" s="31">
        <v>100</v>
      </c>
      <c r="O10" s="31">
        <v>3.5</v>
      </c>
      <c r="P10" s="45">
        <f t="shared" si="1"/>
        <v>33.333333333333329</v>
      </c>
      <c r="Q10" s="45">
        <f t="shared" si="2"/>
        <v>100</v>
      </c>
      <c r="R10" s="45">
        <f t="shared" si="3"/>
        <v>3.3809523809523809</v>
      </c>
      <c r="S10" s="31"/>
      <c r="T10" s="31"/>
      <c r="U10" s="31"/>
      <c r="V10" s="31"/>
      <c r="W10" s="31"/>
      <c r="X10" s="31"/>
    </row>
    <row r="11" spans="1:24" ht="15.75" thickTop="1" thickBot="1" x14ac:dyDescent="0.25">
      <c r="A11" s="537"/>
      <c r="B11" s="303" t="s">
        <v>84</v>
      </c>
      <c r="C11" s="341">
        <v>24</v>
      </c>
      <c r="D11" s="338">
        <v>2</v>
      </c>
      <c r="E11" s="301">
        <v>10</v>
      </c>
      <c r="F11" s="301">
        <v>12</v>
      </c>
      <c r="G11" s="49"/>
      <c r="H11" s="571"/>
      <c r="I11" s="38" t="s">
        <v>84</v>
      </c>
      <c r="J11" s="31">
        <v>43</v>
      </c>
      <c r="K11" s="31">
        <v>100</v>
      </c>
      <c r="L11" s="31">
        <v>3.3</v>
      </c>
      <c r="M11" s="31">
        <v>45</v>
      </c>
      <c r="N11" s="31">
        <v>100</v>
      </c>
      <c r="O11" s="31">
        <v>3.4</v>
      </c>
      <c r="P11" s="45">
        <f t="shared" si="1"/>
        <v>50</v>
      </c>
      <c r="Q11" s="45">
        <f t="shared" si="2"/>
        <v>100</v>
      </c>
      <c r="R11" s="45">
        <f t="shared" si="3"/>
        <v>3.5833333333333335</v>
      </c>
      <c r="S11" s="31"/>
      <c r="T11" s="31"/>
      <c r="U11" s="31"/>
      <c r="V11" s="31"/>
      <c r="W11" s="31"/>
      <c r="X11" s="31"/>
    </row>
    <row r="12" spans="1:24" ht="15.75" thickTop="1" thickBot="1" x14ac:dyDescent="0.25">
      <c r="A12" s="537"/>
      <c r="B12" s="303" t="s">
        <v>93</v>
      </c>
      <c r="C12" s="341"/>
      <c r="D12" s="338"/>
      <c r="E12" s="301"/>
      <c r="F12" s="301"/>
      <c r="G12" s="49"/>
      <c r="H12" s="571"/>
      <c r="I12" s="38" t="s">
        <v>93</v>
      </c>
      <c r="J12" s="31"/>
      <c r="K12" s="31"/>
      <c r="L12" s="31"/>
      <c r="M12" s="31">
        <v>40</v>
      </c>
      <c r="N12" s="31">
        <v>100</v>
      </c>
      <c r="O12" s="31">
        <v>3.7</v>
      </c>
      <c r="P12" s="45" t="e">
        <f t="shared" si="1"/>
        <v>#DIV/0!</v>
      </c>
      <c r="Q12" s="45" t="e">
        <f t="shared" si="2"/>
        <v>#DIV/0!</v>
      </c>
      <c r="R12" s="45" t="e">
        <f t="shared" si="3"/>
        <v>#DIV/0!</v>
      </c>
      <c r="S12" s="31"/>
      <c r="T12" s="31"/>
      <c r="U12" s="31"/>
      <c r="V12" s="31"/>
      <c r="W12" s="31"/>
      <c r="X12" s="31"/>
    </row>
    <row r="13" spans="1:24" ht="15.75" thickTop="1" thickBot="1" x14ac:dyDescent="0.25">
      <c r="A13" s="537"/>
      <c r="B13" s="303" t="s">
        <v>67</v>
      </c>
      <c r="C13" s="341"/>
      <c r="D13" s="338"/>
      <c r="E13" s="301"/>
      <c r="F13" s="301"/>
      <c r="G13" s="49"/>
      <c r="H13" s="571"/>
      <c r="I13" s="38" t="s">
        <v>67</v>
      </c>
      <c r="J13" s="31"/>
      <c r="K13" s="31"/>
      <c r="L13" s="31"/>
      <c r="M13" s="31">
        <v>46</v>
      </c>
      <c r="N13" s="31">
        <v>100</v>
      </c>
      <c r="O13" s="31">
        <v>3.5</v>
      </c>
      <c r="P13" s="45" t="e">
        <f t="shared" si="1"/>
        <v>#DIV/0!</v>
      </c>
      <c r="Q13" s="45" t="e">
        <f t="shared" si="2"/>
        <v>#DIV/0!</v>
      </c>
      <c r="R13" s="45" t="e">
        <f t="shared" si="3"/>
        <v>#DIV/0!</v>
      </c>
      <c r="S13" s="31"/>
      <c r="T13" s="31"/>
      <c r="U13" s="31"/>
      <c r="V13" s="31"/>
      <c r="W13" s="31"/>
      <c r="X13" s="31"/>
    </row>
    <row r="14" spans="1:24" ht="15.75" thickTop="1" thickBot="1" x14ac:dyDescent="0.25">
      <c r="A14" s="537" t="s">
        <v>25</v>
      </c>
      <c r="B14" s="303" t="s">
        <v>69</v>
      </c>
      <c r="C14" s="341">
        <v>26</v>
      </c>
      <c r="D14" s="338">
        <v>9</v>
      </c>
      <c r="E14" s="301">
        <v>8</v>
      </c>
      <c r="F14" s="301">
        <v>9</v>
      </c>
      <c r="G14" s="49"/>
      <c r="H14" s="571" t="s">
        <v>25</v>
      </c>
      <c r="I14" s="38" t="s">
        <v>69</v>
      </c>
      <c r="J14" s="31">
        <v>57</v>
      </c>
      <c r="K14" s="31"/>
      <c r="L14" s="31">
        <v>3.7</v>
      </c>
      <c r="M14" s="31">
        <v>54</v>
      </c>
      <c r="N14" s="31">
        <v>100</v>
      </c>
      <c r="O14" s="31">
        <v>3.8</v>
      </c>
      <c r="P14" s="45">
        <f t="shared" si="1"/>
        <v>65.384615384615387</v>
      </c>
      <c r="Q14" s="45">
        <f t="shared" si="2"/>
        <v>100</v>
      </c>
      <c r="R14" s="45">
        <f t="shared" si="3"/>
        <v>4</v>
      </c>
      <c r="S14" s="31"/>
      <c r="T14" s="31"/>
      <c r="U14" s="31"/>
      <c r="V14" s="31"/>
      <c r="W14" s="31"/>
      <c r="X14" s="31"/>
    </row>
    <row r="15" spans="1:24" ht="15.75" thickTop="1" thickBot="1" x14ac:dyDescent="0.25">
      <c r="A15" s="537"/>
      <c r="B15" s="303" t="s">
        <v>70</v>
      </c>
      <c r="C15" s="341">
        <v>26</v>
      </c>
      <c r="D15" s="338">
        <v>7</v>
      </c>
      <c r="E15" s="301">
        <v>13</v>
      </c>
      <c r="F15" s="308">
        <v>6</v>
      </c>
      <c r="G15" s="49"/>
      <c r="H15" s="571"/>
      <c r="I15" s="38" t="s">
        <v>70</v>
      </c>
      <c r="J15" s="31">
        <v>52</v>
      </c>
      <c r="K15" s="31"/>
      <c r="L15" s="31">
        <v>3.7</v>
      </c>
      <c r="M15" s="31">
        <v>70</v>
      </c>
      <c r="N15" s="31">
        <v>100</v>
      </c>
      <c r="O15" s="45">
        <v>3.7</v>
      </c>
      <c r="P15" s="45">
        <f t="shared" si="1"/>
        <v>76.923076923076934</v>
      </c>
      <c r="Q15" s="45">
        <f t="shared" si="2"/>
        <v>100</v>
      </c>
      <c r="R15" s="45">
        <f t="shared" si="3"/>
        <v>4.0384615384615383</v>
      </c>
      <c r="S15" s="31"/>
      <c r="T15" s="31"/>
      <c r="U15" s="31"/>
      <c r="V15" s="31"/>
      <c r="W15" s="31"/>
      <c r="X15" s="31"/>
    </row>
    <row r="16" spans="1:24" ht="15.75" thickTop="1" thickBot="1" x14ac:dyDescent="0.25">
      <c r="A16" s="537"/>
      <c r="B16" s="303" t="s">
        <v>64</v>
      </c>
      <c r="C16" s="341">
        <v>27</v>
      </c>
      <c r="D16" s="338">
        <v>6</v>
      </c>
      <c r="E16" s="301">
        <v>12</v>
      </c>
      <c r="F16" s="301">
        <v>9</v>
      </c>
      <c r="G16" s="49"/>
      <c r="H16" s="571"/>
      <c r="I16" s="38" t="s">
        <v>64</v>
      </c>
      <c r="J16" s="31">
        <v>66</v>
      </c>
      <c r="K16" s="31"/>
      <c r="L16" s="31">
        <v>3.8</v>
      </c>
      <c r="M16" s="31">
        <v>70</v>
      </c>
      <c r="N16" s="31">
        <v>100</v>
      </c>
      <c r="O16" s="31">
        <v>4</v>
      </c>
      <c r="P16" s="45">
        <f t="shared" si="1"/>
        <v>66.666666666666657</v>
      </c>
      <c r="Q16" s="45">
        <f t="shared" si="2"/>
        <v>100</v>
      </c>
      <c r="R16" s="45">
        <f t="shared" si="3"/>
        <v>3.8888888888888888</v>
      </c>
      <c r="S16" s="31"/>
      <c r="T16" s="31"/>
      <c r="U16" s="31"/>
      <c r="V16" s="31"/>
      <c r="W16" s="31"/>
      <c r="X16" s="31"/>
    </row>
    <row r="17" spans="1:24" ht="15.75" thickTop="1" thickBot="1" x14ac:dyDescent="0.25">
      <c r="A17" s="537"/>
      <c r="B17" s="303" t="s">
        <v>82</v>
      </c>
      <c r="C17" s="341">
        <v>26</v>
      </c>
      <c r="D17" s="338">
        <v>6</v>
      </c>
      <c r="E17" s="301">
        <v>12</v>
      </c>
      <c r="F17" s="301">
        <v>8</v>
      </c>
      <c r="G17" s="49"/>
      <c r="H17" s="571"/>
      <c r="I17" s="38" t="s">
        <v>82</v>
      </c>
      <c r="J17" s="31">
        <v>65</v>
      </c>
      <c r="K17" s="31"/>
      <c r="L17" s="31">
        <v>3.8</v>
      </c>
      <c r="M17" s="31">
        <v>68</v>
      </c>
      <c r="N17" s="31">
        <v>100</v>
      </c>
      <c r="O17" s="31">
        <v>3.9</v>
      </c>
      <c r="P17" s="45">
        <f t="shared" si="1"/>
        <v>69.230769230769226</v>
      </c>
      <c r="Q17" s="45">
        <f t="shared" si="2"/>
        <v>100</v>
      </c>
      <c r="R17" s="45">
        <f t="shared" si="3"/>
        <v>3.9230769230769229</v>
      </c>
      <c r="S17" s="31"/>
      <c r="T17" s="31"/>
      <c r="U17" s="31"/>
      <c r="V17" s="31"/>
      <c r="W17" s="31"/>
      <c r="X17" s="31"/>
    </row>
    <row r="18" spans="1:24" ht="15.75" thickTop="1" thickBot="1" x14ac:dyDescent="0.25">
      <c r="A18" s="537"/>
      <c r="B18" s="303" t="s">
        <v>71</v>
      </c>
      <c r="C18" s="341">
        <v>24</v>
      </c>
      <c r="D18" s="338">
        <v>9</v>
      </c>
      <c r="E18" s="301">
        <v>11</v>
      </c>
      <c r="F18" s="301">
        <v>4</v>
      </c>
      <c r="G18" s="49"/>
      <c r="H18" s="571"/>
      <c r="I18" s="38" t="s">
        <v>71</v>
      </c>
      <c r="J18" s="31">
        <v>69</v>
      </c>
      <c r="K18" s="31"/>
      <c r="L18" s="31">
        <v>3.7</v>
      </c>
      <c r="M18" s="31">
        <v>75</v>
      </c>
      <c r="N18" s="31">
        <v>100</v>
      </c>
      <c r="O18" s="31">
        <v>3.8</v>
      </c>
      <c r="P18" s="45">
        <f t="shared" si="1"/>
        <v>83.333333333333343</v>
      </c>
      <c r="Q18" s="45">
        <f t="shared" si="2"/>
        <v>100</v>
      </c>
      <c r="R18" s="45">
        <f t="shared" si="3"/>
        <v>4.208333333333333</v>
      </c>
      <c r="S18" s="31"/>
      <c r="T18" s="31"/>
      <c r="U18" s="31"/>
      <c r="V18" s="31"/>
      <c r="W18" s="31"/>
      <c r="X18" s="31"/>
    </row>
    <row r="19" spans="1:24" ht="15.75" thickTop="1" thickBot="1" x14ac:dyDescent="0.25">
      <c r="A19" s="537"/>
      <c r="B19" s="303" t="s">
        <v>77</v>
      </c>
      <c r="C19" s="341">
        <v>25</v>
      </c>
      <c r="D19" s="338">
        <v>8</v>
      </c>
      <c r="E19" s="301">
        <v>12</v>
      </c>
      <c r="F19" s="301">
        <v>5</v>
      </c>
      <c r="G19" s="49"/>
      <c r="H19" s="571"/>
      <c r="I19" s="38" t="s">
        <v>77</v>
      </c>
      <c r="J19" s="31">
        <v>72</v>
      </c>
      <c r="K19" s="31"/>
      <c r="L19" s="31">
        <v>4</v>
      </c>
      <c r="M19" s="31">
        <v>77</v>
      </c>
      <c r="N19" s="31">
        <v>100</v>
      </c>
      <c r="O19" s="31">
        <v>4.0999999999999996</v>
      </c>
      <c r="P19" s="45">
        <f t="shared" si="1"/>
        <v>80</v>
      </c>
      <c r="Q19" s="45">
        <f t="shared" si="2"/>
        <v>100</v>
      </c>
      <c r="R19" s="45">
        <f t="shared" si="3"/>
        <v>4.12</v>
      </c>
      <c r="S19" s="31"/>
      <c r="T19" s="31"/>
      <c r="U19" s="31"/>
      <c r="V19" s="31"/>
      <c r="W19" s="31"/>
      <c r="X19" s="31"/>
    </row>
    <row r="20" spans="1:24" ht="15.75" thickTop="1" thickBot="1" x14ac:dyDescent="0.25">
      <c r="A20" s="537"/>
      <c r="B20" s="303" t="s">
        <v>72</v>
      </c>
      <c r="C20" s="341">
        <v>25</v>
      </c>
      <c r="D20" s="338">
        <v>4</v>
      </c>
      <c r="E20" s="301">
        <v>17</v>
      </c>
      <c r="F20" s="301">
        <v>4</v>
      </c>
      <c r="G20" s="49"/>
      <c r="H20" s="571"/>
      <c r="I20" s="38" t="s">
        <v>72</v>
      </c>
      <c r="J20" s="31">
        <v>86</v>
      </c>
      <c r="K20" s="31"/>
      <c r="L20" s="31">
        <v>4</v>
      </c>
      <c r="M20" s="31">
        <v>80</v>
      </c>
      <c r="N20" s="31">
        <v>100</v>
      </c>
      <c r="O20" s="31">
        <v>3.9</v>
      </c>
      <c r="P20" s="45">
        <f t="shared" si="1"/>
        <v>84</v>
      </c>
      <c r="Q20" s="45">
        <f t="shared" si="2"/>
        <v>100</v>
      </c>
      <c r="R20" s="45">
        <f t="shared" si="3"/>
        <v>4</v>
      </c>
      <c r="S20" s="31"/>
      <c r="T20" s="31"/>
      <c r="U20" s="31"/>
      <c r="V20" s="31"/>
      <c r="W20" s="31"/>
      <c r="X20" s="31"/>
    </row>
    <row r="21" spans="1:24" ht="15.75" thickTop="1" thickBot="1" x14ac:dyDescent="0.25">
      <c r="A21" s="537"/>
      <c r="B21" s="303" t="s">
        <v>83</v>
      </c>
      <c r="C21" s="341">
        <v>25</v>
      </c>
      <c r="D21" s="338">
        <v>8</v>
      </c>
      <c r="E21" s="301">
        <v>15</v>
      </c>
      <c r="F21" s="301">
        <v>2</v>
      </c>
      <c r="G21" s="49"/>
      <c r="H21" s="571"/>
      <c r="I21" s="38" t="s">
        <v>83</v>
      </c>
      <c r="J21" s="31">
        <v>75</v>
      </c>
      <c r="K21" s="31"/>
      <c r="L21" s="31">
        <v>4</v>
      </c>
      <c r="M21" s="31">
        <v>72</v>
      </c>
      <c r="N21" s="31">
        <v>100</v>
      </c>
      <c r="O21" s="31">
        <v>3.9</v>
      </c>
      <c r="P21" s="45">
        <f t="shared" si="1"/>
        <v>92</v>
      </c>
      <c r="Q21" s="45">
        <f t="shared" si="2"/>
        <v>100</v>
      </c>
      <c r="R21" s="45">
        <f t="shared" si="3"/>
        <v>4.24</v>
      </c>
      <c r="S21" s="31"/>
      <c r="T21" s="31"/>
      <c r="U21" s="31"/>
      <c r="V21" s="31"/>
      <c r="W21" s="31"/>
      <c r="X21" s="31"/>
    </row>
    <row r="22" spans="1:24" ht="15.75" thickTop="1" thickBot="1" x14ac:dyDescent="0.25">
      <c r="A22" s="537"/>
      <c r="B22" s="303" t="s">
        <v>150</v>
      </c>
      <c r="C22" s="341"/>
      <c r="D22" s="338"/>
      <c r="E22" s="301"/>
      <c r="F22" s="301"/>
      <c r="G22" s="49"/>
      <c r="H22" s="571"/>
      <c r="I22" s="38" t="s">
        <v>150</v>
      </c>
      <c r="J22" s="31"/>
      <c r="K22" s="31"/>
      <c r="L22" s="31"/>
      <c r="M22" s="31">
        <v>100</v>
      </c>
      <c r="N22" s="31">
        <v>100</v>
      </c>
      <c r="O22" s="31">
        <v>4.7</v>
      </c>
      <c r="P22" s="45" t="e">
        <f t="shared" si="1"/>
        <v>#DIV/0!</v>
      </c>
      <c r="Q22" s="45" t="e">
        <f t="shared" si="2"/>
        <v>#DIV/0!</v>
      </c>
      <c r="R22" s="45" t="e">
        <f t="shared" si="3"/>
        <v>#DIV/0!</v>
      </c>
      <c r="S22" s="31"/>
      <c r="T22" s="31"/>
      <c r="U22" s="31"/>
      <c r="V22" s="31"/>
      <c r="W22" s="31"/>
      <c r="X22" s="31"/>
    </row>
    <row r="23" spans="1:24" ht="15.75" customHeight="1" thickTop="1" thickBot="1" x14ac:dyDescent="0.25">
      <c r="A23" s="537" t="s">
        <v>128</v>
      </c>
      <c r="B23" s="303" t="s">
        <v>71</v>
      </c>
      <c r="C23" s="341"/>
      <c r="D23" s="338"/>
      <c r="E23" s="301"/>
      <c r="F23" s="339"/>
      <c r="G23" s="49"/>
      <c r="H23" s="571" t="s">
        <v>128</v>
      </c>
      <c r="I23" s="38" t="s">
        <v>71</v>
      </c>
      <c r="J23" s="31">
        <v>80</v>
      </c>
      <c r="K23" s="31"/>
      <c r="L23" s="31">
        <v>4</v>
      </c>
      <c r="M23" s="31">
        <v>100</v>
      </c>
      <c r="N23" s="31">
        <v>100</v>
      </c>
      <c r="O23" s="33" t="s">
        <v>249</v>
      </c>
      <c r="P23" s="45"/>
      <c r="Q23" s="45"/>
      <c r="R23" s="45"/>
      <c r="S23" s="31"/>
      <c r="T23" s="31"/>
      <c r="U23" s="31"/>
      <c r="V23" s="31"/>
      <c r="W23" s="31"/>
      <c r="X23" s="31"/>
    </row>
    <row r="24" spans="1:24" ht="15.75" customHeight="1" thickTop="1" thickBot="1" x14ac:dyDescent="0.25">
      <c r="A24" s="537"/>
      <c r="B24" s="303" t="s">
        <v>77</v>
      </c>
      <c r="C24" s="341"/>
      <c r="D24" s="338"/>
      <c r="E24" s="301"/>
      <c r="F24" s="339"/>
      <c r="G24" s="49"/>
      <c r="H24" s="571"/>
      <c r="I24" s="38" t="s">
        <v>77</v>
      </c>
      <c r="J24" s="31">
        <v>64</v>
      </c>
      <c r="K24" s="31"/>
      <c r="L24" s="31">
        <v>3.7</v>
      </c>
      <c r="M24" s="31">
        <v>81</v>
      </c>
      <c r="N24" s="31">
        <v>100</v>
      </c>
      <c r="O24" s="33" t="s">
        <v>250</v>
      </c>
      <c r="P24" s="45"/>
      <c r="Q24" s="45"/>
      <c r="R24" s="45"/>
      <c r="S24" s="31"/>
      <c r="T24" s="31"/>
      <c r="U24" s="31"/>
      <c r="V24" s="31"/>
      <c r="W24" s="31"/>
      <c r="X24" s="31"/>
    </row>
    <row r="25" spans="1:24" ht="15.75" customHeight="1" thickTop="1" thickBot="1" x14ac:dyDescent="0.25">
      <c r="A25" s="537"/>
      <c r="B25" s="303" t="s">
        <v>139</v>
      </c>
      <c r="C25" s="341"/>
      <c r="D25" s="338"/>
      <c r="E25" s="301"/>
      <c r="F25" s="339"/>
      <c r="G25" s="49"/>
      <c r="H25" s="571"/>
      <c r="I25" s="38" t="s">
        <v>139</v>
      </c>
      <c r="J25" s="31">
        <v>66</v>
      </c>
      <c r="K25" s="31"/>
      <c r="L25" s="31">
        <v>4</v>
      </c>
      <c r="M25" s="31">
        <v>70</v>
      </c>
      <c r="N25" s="31">
        <v>100</v>
      </c>
      <c r="O25" s="33" t="s">
        <v>251</v>
      </c>
      <c r="P25" s="45"/>
      <c r="Q25" s="45"/>
      <c r="R25" s="45"/>
      <c r="S25" s="31"/>
      <c r="T25" s="31"/>
      <c r="U25" s="31"/>
      <c r="V25" s="31"/>
      <c r="W25" s="31"/>
      <c r="X25" s="31"/>
    </row>
    <row r="26" spans="1:24" ht="27" thickTop="1" thickBot="1" x14ac:dyDescent="0.25">
      <c r="A26" s="174" t="s">
        <v>127</v>
      </c>
      <c r="B26" s="303" t="s">
        <v>82</v>
      </c>
      <c r="C26" s="341">
        <v>26</v>
      </c>
      <c r="D26" s="338">
        <v>5</v>
      </c>
      <c r="E26" s="301">
        <v>10</v>
      </c>
      <c r="F26" s="301">
        <v>11</v>
      </c>
      <c r="G26" s="49"/>
      <c r="H26" s="269" t="s">
        <v>127</v>
      </c>
      <c r="I26" s="38" t="s">
        <v>82</v>
      </c>
      <c r="J26" s="31">
        <v>70</v>
      </c>
      <c r="K26" s="31"/>
      <c r="L26" s="31">
        <v>3.9</v>
      </c>
      <c r="M26" s="31">
        <v>75</v>
      </c>
      <c r="N26" s="31">
        <v>100</v>
      </c>
      <c r="O26" s="31">
        <v>4</v>
      </c>
      <c r="P26" s="45">
        <f t="shared" si="1"/>
        <v>57.692307692307686</v>
      </c>
      <c r="Q26" s="45">
        <f t="shared" si="2"/>
        <v>100</v>
      </c>
      <c r="R26" s="45">
        <f t="shared" si="3"/>
        <v>3.7692307692307692</v>
      </c>
      <c r="S26" s="31"/>
      <c r="T26" s="31"/>
      <c r="U26" s="31"/>
      <c r="V26" s="31"/>
      <c r="W26" s="31"/>
      <c r="X26" s="31"/>
    </row>
    <row r="27" spans="1:24" ht="25.5" customHeight="1" thickTop="1" thickBot="1" x14ac:dyDescent="0.25">
      <c r="A27" s="174" t="s">
        <v>153</v>
      </c>
      <c r="B27" s="303" t="s">
        <v>93</v>
      </c>
      <c r="C27" s="341"/>
      <c r="D27" s="338"/>
      <c r="E27" s="301"/>
      <c r="F27" s="301"/>
      <c r="G27" s="49"/>
      <c r="H27" s="269" t="s">
        <v>153</v>
      </c>
      <c r="I27" s="38" t="s">
        <v>93</v>
      </c>
      <c r="J27" s="31"/>
      <c r="K27" s="31"/>
      <c r="L27" s="31"/>
      <c r="M27" s="31">
        <v>40</v>
      </c>
      <c r="N27" s="31">
        <v>100</v>
      </c>
      <c r="O27" s="31">
        <v>3.7</v>
      </c>
      <c r="P27" s="45" t="e">
        <f t="shared" si="1"/>
        <v>#DIV/0!</v>
      </c>
      <c r="Q27" s="45" t="e">
        <f t="shared" si="2"/>
        <v>#DIV/0!</v>
      </c>
      <c r="R27" s="45" t="e">
        <f t="shared" si="3"/>
        <v>#DIV/0!</v>
      </c>
      <c r="S27" s="31"/>
      <c r="T27" s="31"/>
      <c r="U27" s="31"/>
      <c r="V27" s="31"/>
      <c r="W27" s="31"/>
      <c r="X27" s="31"/>
    </row>
    <row r="28" spans="1:24" ht="15" thickTop="1" thickBot="1" x14ac:dyDescent="0.2"/>
    <row r="29" spans="1:24" ht="15" thickTop="1" thickBot="1" x14ac:dyDescent="0.2">
      <c r="E29" s="51"/>
    </row>
    <row r="30" spans="1:24" ht="14.25" thickTop="1" x14ac:dyDescent="0.15"/>
  </sheetData>
  <mergeCells count="35">
    <mergeCell ref="A14:A22"/>
    <mergeCell ref="A23:A25"/>
    <mergeCell ref="D2:D6"/>
    <mergeCell ref="E2:E6"/>
    <mergeCell ref="T2:T6"/>
    <mergeCell ref="F2:F6"/>
    <mergeCell ref="A1:A6"/>
    <mergeCell ref="B1:B6"/>
    <mergeCell ref="D1:F1"/>
    <mergeCell ref="A7:A13"/>
    <mergeCell ref="C1:C6"/>
    <mergeCell ref="U2:U6"/>
    <mergeCell ref="V2:V6"/>
    <mergeCell ref="W2:W6"/>
    <mergeCell ref="H1:H6"/>
    <mergeCell ref="I1:I6"/>
    <mergeCell ref="J1:L1"/>
    <mergeCell ref="M1:O1"/>
    <mergeCell ref="P1:R1"/>
    <mergeCell ref="X2:X6"/>
    <mergeCell ref="H7:H13"/>
    <mergeCell ref="H14:H22"/>
    <mergeCell ref="H23:H25"/>
    <mergeCell ref="S1:U1"/>
    <mergeCell ref="V1:X1"/>
    <mergeCell ref="J2:J6"/>
    <mergeCell ref="K2:K6"/>
    <mergeCell ref="L2:L6"/>
    <mergeCell ref="M2:M6"/>
    <mergeCell ref="N2:N6"/>
    <mergeCell ref="O2:O6"/>
    <mergeCell ref="P2:P6"/>
    <mergeCell ref="Q2:Q6"/>
    <mergeCell ref="R2:R6"/>
    <mergeCell ref="S2:S6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opLeftCell="A5" workbookViewId="0">
      <selection activeCell="S23" sqref="S23"/>
    </sheetView>
  </sheetViews>
  <sheetFormatPr defaultRowHeight="13.5" x14ac:dyDescent="0.15"/>
  <cols>
    <col min="2" max="3" width="5.25" customWidth="1"/>
    <col min="4" max="4" width="4.25" customWidth="1"/>
    <col min="5" max="5" width="5.875" customWidth="1"/>
    <col min="6" max="6" width="5.25" customWidth="1"/>
  </cols>
  <sheetData>
    <row r="1" spans="1:24" ht="15" customHeight="1" thickTop="1" thickBot="1" x14ac:dyDescent="0.2">
      <c r="A1" s="510" t="s">
        <v>53</v>
      </c>
      <c r="B1" s="518" t="s">
        <v>54</v>
      </c>
      <c r="C1" s="518" t="s">
        <v>261</v>
      </c>
      <c r="D1" s="509" t="s">
        <v>277</v>
      </c>
      <c r="E1" s="509"/>
      <c r="F1" s="509"/>
      <c r="H1" s="576" t="s">
        <v>53</v>
      </c>
      <c r="I1" s="598" t="s">
        <v>54</v>
      </c>
      <c r="J1" s="501" t="s">
        <v>55</v>
      </c>
      <c r="K1" s="501"/>
      <c r="L1" s="501"/>
      <c r="M1" s="501" t="s">
        <v>56</v>
      </c>
      <c r="N1" s="501"/>
      <c r="O1" s="501"/>
      <c r="P1" s="501" t="s">
        <v>57</v>
      </c>
      <c r="Q1" s="501"/>
      <c r="R1" s="501"/>
      <c r="S1" s="501" t="s">
        <v>58</v>
      </c>
      <c r="T1" s="501"/>
      <c r="U1" s="501"/>
      <c r="V1" s="501" t="s">
        <v>59</v>
      </c>
      <c r="W1" s="501"/>
      <c r="X1" s="501"/>
    </row>
    <row r="2" spans="1:24" ht="15" customHeight="1" thickTop="1" thickBot="1" x14ac:dyDescent="0.2">
      <c r="A2" s="510"/>
      <c r="B2" s="519"/>
      <c r="C2" s="519"/>
      <c r="D2" s="509">
        <v>5</v>
      </c>
      <c r="E2" s="509">
        <v>4</v>
      </c>
      <c r="F2" s="509">
        <v>3</v>
      </c>
      <c r="H2" s="576"/>
      <c r="I2" s="598"/>
      <c r="J2" s="597" t="s">
        <v>60</v>
      </c>
      <c r="K2" s="503" t="s">
        <v>61</v>
      </c>
      <c r="L2" s="502" t="s">
        <v>62</v>
      </c>
      <c r="M2" s="504" t="s">
        <v>60</v>
      </c>
      <c r="N2" s="504" t="s">
        <v>61</v>
      </c>
      <c r="O2" s="505" t="s">
        <v>62</v>
      </c>
      <c r="P2" s="504" t="s">
        <v>60</v>
      </c>
      <c r="Q2" s="504" t="s">
        <v>61</v>
      </c>
      <c r="R2" s="505" t="s">
        <v>62</v>
      </c>
      <c r="S2" s="497" t="s">
        <v>60</v>
      </c>
      <c r="T2" s="497" t="s">
        <v>61</v>
      </c>
      <c r="U2" s="497" t="s">
        <v>62</v>
      </c>
      <c r="V2" s="497" t="s">
        <v>60</v>
      </c>
      <c r="W2" s="497" t="s">
        <v>61</v>
      </c>
      <c r="X2" s="497" t="s">
        <v>62</v>
      </c>
    </row>
    <row r="3" spans="1:24" ht="15" thickTop="1" thickBot="1" x14ac:dyDescent="0.2">
      <c r="A3" s="510"/>
      <c r="B3" s="519"/>
      <c r="C3" s="519"/>
      <c r="D3" s="509"/>
      <c r="E3" s="509"/>
      <c r="F3" s="509"/>
      <c r="H3" s="576"/>
      <c r="I3" s="598"/>
      <c r="J3" s="597"/>
      <c r="K3" s="503"/>
      <c r="L3" s="502"/>
      <c r="M3" s="504"/>
      <c r="N3" s="504"/>
      <c r="O3" s="505"/>
      <c r="P3" s="504"/>
      <c r="Q3" s="504"/>
      <c r="R3" s="505"/>
      <c r="S3" s="497"/>
      <c r="T3" s="497"/>
      <c r="U3" s="497"/>
      <c r="V3" s="497"/>
      <c r="W3" s="497"/>
      <c r="X3" s="497"/>
    </row>
    <row r="4" spans="1:24" ht="15" thickTop="1" thickBot="1" x14ac:dyDescent="0.2">
      <c r="A4" s="510"/>
      <c r="B4" s="519"/>
      <c r="C4" s="519"/>
      <c r="D4" s="509"/>
      <c r="E4" s="509"/>
      <c r="F4" s="509"/>
      <c r="H4" s="576"/>
      <c r="I4" s="598"/>
      <c r="J4" s="597"/>
      <c r="K4" s="503"/>
      <c r="L4" s="502"/>
      <c r="M4" s="504"/>
      <c r="N4" s="504"/>
      <c r="O4" s="505"/>
      <c r="P4" s="504"/>
      <c r="Q4" s="504"/>
      <c r="R4" s="505"/>
      <c r="S4" s="497"/>
      <c r="T4" s="497"/>
      <c r="U4" s="497"/>
      <c r="V4" s="497"/>
      <c r="W4" s="497"/>
      <c r="X4" s="497"/>
    </row>
    <row r="5" spans="1:24" ht="15" thickTop="1" thickBot="1" x14ac:dyDescent="0.2">
      <c r="A5" s="510"/>
      <c r="B5" s="519"/>
      <c r="C5" s="519"/>
      <c r="D5" s="509"/>
      <c r="E5" s="509"/>
      <c r="F5" s="509"/>
      <c r="H5" s="576"/>
      <c r="I5" s="598"/>
      <c r="J5" s="597"/>
      <c r="K5" s="503"/>
      <c r="L5" s="502"/>
      <c r="M5" s="504"/>
      <c r="N5" s="504"/>
      <c r="O5" s="505"/>
      <c r="P5" s="504"/>
      <c r="Q5" s="504"/>
      <c r="R5" s="505"/>
      <c r="S5" s="497"/>
      <c r="T5" s="497"/>
      <c r="U5" s="497"/>
      <c r="V5" s="497"/>
      <c r="W5" s="497"/>
      <c r="X5" s="497"/>
    </row>
    <row r="6" spans="1:24" ht="15" thickTop="1" thickBot="1" x14ac:dyDescent="0.2">
      <c r="A6" s="510"/>
      <c r="B6" s="520"/>
      <c r="C6" s="520"/>
      <c r="D6" s="509"/>
      <c r="E6" s="509"/>
      <c r="F6" s="509"/>
      <c r="H6" s="576"/>
      <c r="I6" s="598"/>
      <c r="J6" s="597"/>
      <c r="K6" s="503"/>
      <c r="L6" s="502"/>
      <c r="M6" s="504"/>
      <c r="N6" s="504"/>
      <c r="O6" s="505"/>
      <c r="P6" s="504"/>
      <c r="Q6" s="504"/>
      <c r="R6" s="505"/>
      <c r="S6" s="497"/>
      <c r="T6" s="497"/>
      <c r="U6" s="497"/>
      <c r="V6" s="497"/>
      <c r="W6" s="497"/>
      <c r="X6" s="497"/>
    </row>
    <row r="7" spans="1:24" ht="15.75" thickTop="1" thickBot="1" x14ac:dyDescent="0.25">
      <c r="A7" s="537" t="s">
        <v>25</v>
      </c>
      <c r="B7" s="300" t="s">
        <v>75</v>
      </c>
      <c r="C7" s="300">
        <v>25</v>
      </c>
      <c r="D7" s="301">
        <v>7</v>
      </c>
      <c r="E7" s="301">
        <v>15</v>
      </c>
      <c r="F7" s="301">
        <v>3</v>
      </c>
      <c r="H7" s="571" t="s">
        <v>25</v>
      </c>
      <c r="I7" s="30" t="s">
        <v>75</v>
      </c>
      <c r="J7" s="51">
        <v>80</v>
      </c>
      <c r="K7" s="31">
        <v>100</v>
      </c>
      <c r="L7" s="31">
        <v>4.0999999999999996</v>
      </c>
      <c r="M7" s="31">
        <v>92</v>
      </c>
      <c r="N7" s="31">
        <v>100</v>
      </c>
      <c r="O7" s="31">
        <v>4.0999999999999996</v>
      </c>
      <c r="P7" s="45">
        <f>((D7+E7)/C7)*100</f>
        <v>88</v>
      </c>
      <c r="Q7" s="45">
        <f>((D7+E7+F7)/C7)*100</f>
        <v>100</v>
      </c>
      <c r="R7" s="45">
        <f t="shared" ref="R7" si="0">(D7*5+E7*4+F7*3)/C7</f>
        <v>4.16</v>
      </c>
      <c r="S7" s="31"/>
      <c r="T7" s="31"/>
      <c r="U7" s="31"/>
      <c r="V7" s="31"/>
      <c r="W7" s="31"/>
      <c r="X7" s="31"/>
    </row>
    <row r="8" spans="1:24" ht="15.75" thickTop="1" thickBot="1" x14ac:dyDescent="0.25">
      <c r="A8" s="537"/>
      <c r="B8" s="300" t="s">
        <v>76</v>
      </c>
      <c r="C8" s="300">
        <v>23</v>
      </c>
      <c r="D8" s="301">
        <v>6</v>
      </c>
      <c r="E8" s="301">
        <v>8</v>
      </c>
      <c r="F8" s="301">
        <v>9</v>
      </c>
      <c r="H8" s="571"/>
      <c r="I8" s="30" t="s">
        <v>76</v>
      </c>
      <c r="J8" s="51">
        <v>65</v>
      </c>
      <c r="K8" s="31">
        <v>100</v>
      </c>
      <c r="L8" s="31">
        <v>3.9</v>
      </c>
      <c r="M8" s="31">
        <v>60.9</v>
      </c>
      <c r="N8" s="31">
        <v>100</v>
      </c>
      <c r="O8" s="31">
        <v>3.7</v>
      </c>
      <c r="P8" s="45">
        <f t="shared" ref="P8:P27" si="1">((D8+E8)/C8)*100</f>
        <v>60.869565217391312</v>
      </c>
      <c r="Q8" s="45">
        <f t="shared" ref="Q8:Q27" si="2">((D8+E8+F8)/C8)*100</f>
        <v>100</v>
      </c>
      <c r="R8" s="45">
        <f t="shared" ref="R8:R27" si="3">(D8*5+E8*4+F8*3)/C8</f>
        <v>3.8695652173913042</v>
      </c>
      <c r="S8" s="31"/>
      <c r="T8" s="31"/>
      <c r="U8" s="31"/>
      <c r="V8" s="31"/>
      <c r="W8" s="31"/>
      <c r="X8" s="31"/>
    </row>
    <row r="9" spans="1:24" ht="15.75" thickTop="1" thickBot="1" x14ac:dyDescent="0.25">
      <c r="A9" s="537"/>
      <c r="B9" s="300" t="s">
        <v>63</v>
      </c>
      <c r="C9" s="300">
        <v>25</v>
      </c>
      <c r="D9" s="301">
        <v>8</v>
      </c>
      <c r="E9" s="301">
        <v>14</v>
      </c>
      <c r="F9" s="301">
        <v>3</v>
      </c>
      <c r="H9" s="571"/>
      <c r="I9" s="30" t="s">
        <v>63</v>
      </c>
      <c r="J9" s="51">
        <v>80</v>
      </c>
      <c r="K9" s="31">
        <v>100</v>
      </c>
      <c r="L9" s="31">
        <v>4.0999999999999996</v>
      </c>
      <c r="M9" s="31">
        <v>88</v>
      </c>
      <c r="N9" s="31">
        <v>100</v>
      </c>
      <c r="O9" s="31">
        <v>4.2</v>
      </c>
      <c r="P9" s="45">
        <f t="shared" si="1"/>
        <v>88</v>
      </c>
      <c r="Q9" s="45">
        <f t="shared" si="2"/>
        <v>100</v>
      </c>
      <c r="R9" s="45">
        <f t="shared" si="3"/>
        <v>4.2</v>
      </c>
      <c r="S9" s="31"/>
      <c r="T9" s="31"/>
      <c r="U9" s="31"/>
      <c r="V9" s="31"/>
      <c r="W9" s="31"/>
      <c r="X9" s="31"/>
    </row>
    <row r="10" spans="1:24" ht="15.75" thickTop="1" thickBot="1" x14ac:dyDescent="0.25">
      <c r="A10" s="537"/>
      <c r="B10" s="300" t="s">
        <v>81</v>
      </c>
      <c r="C10" s="300">
        <v>22</v>
      </c>
      <c r="D10" s="301">
        <v>3</v>
      </c>
      <c r="E10" s="301">
        <v>12</v>
      </c>
      <c r="F10" s="301">
        <v>7</v>
      </c>
      <c r="H10" s="571"/>
      <c r="I10" s="30" t="s">
        <v>81</v>
      </c>
      <c r="J10" s="51">
        <v>82</v>
      </c>
      <c r="K10" s="31">
        <v>100</v>
      </c>
      <c r="L10" s="31">
        <v>4.2</v>
      </c>
      <c r="M10" s="31">
        <v>81.8</v>
      </c>
      <c r="N10" s="31">
        <v>100</v>
      </c>
      <c r="O10" s="31">
        <v>4.0999999999999996</v>
      </c>
      <c r="P10" s="45">
        <f t="shared" si="1"/>
        <v>68.181818181818173</v>
      </c>
      <c r="Q10" s="45">
        <f t="shared" si="2"/>
        <v>100</v>
      </c>
      <c r="R10" s="45">
        <f t="shared" si="3"/>
        <v>3.8181818181818183</v>
      </c>
      <c r="S10" s="31"/>
      <c r="T10" s="31"/>
      <c r="U10" s="31"/>
      <c r="V10" s="31"/>
      <c r="W10" s="31"/>
      <c r="X10" s="31"/>
    </row>
    <row r="11" spans="1:24" ht="15.75" thickTop="1" thickBot="1" x14ac:dyDescent="0.25">
      <c r="A11" s="537"/>
      <c r="B11" s="300" t="s">
        <v>139</v>
      </c>
      <c r="C11" s="300">
        <v>18</v>
      </c>
      <c r="D11" s="301">
        <v>0</v>
      </c>
      <c r="E11" s="301">
        <v>7</v>
      </c>
      <c r="F11" s="301">
        <v>11</v>
      </c>
      <c r="H11" s="571"/>
      <c r="I11" s="30" t="s">
        <v>139</v>
      </c>
      <c r="J11" s="51">
        <v>39</v>
      </c>
      <c r="K11" s="31">
        <v>100</v>
      </c>
      <c r="L11" s="31">
        <v>3.4</v>
      </c>
      <c r="M11" s="31">
        <v>55.6</v>
      </c>
      <c r="N11" s="31">
        <v>100</v>
      </c>
      <c r="O11" s="31">
        <v>3.6</v>
      </c>
      <c r="P11" s="45">
        <f t="shared" si="1"/>
        <v>38.888888888888893</v>
      </c>
      <c r="Q11" s="45">
        <f t="shared" si="2"/>
        <v>100</v>
      </c>
      <c r="R11" s="45">
        <f t="shared" si="3"/>
        <v>3.3888888888888888</v>
      </c>
      <c r="S11" s="31"/>
      <c r="T11" s="31"/>
      <c r="U11" s="31"/>
      <c r="V11" s="31"/>
      <c r="W11" s="31"/>
      <c r="X11" s="31"/>
    </row>
    <row r="12" spans="1:24" ht="15.75" thickTop="1" thickBot="1" x14ac:dyDescent="0.25">
      <c r="A12" s="537"/>
      <c r="B12" s="303" t="s">
        <v>140</v>
      </c>
      <c r="C12" s="303">
        <v>21</v>
      </c>
      <c r="D12" s="301">
        <v>1</v>
      </c>
      <c r="E12" s="301">
        <v>11</v>
      </c>
      <c r="F12" s="301">
        <v>9</v>
      </c>
      <c r="H12" s="571"/>
      <c r="I12" s="41" t="s">
        <v>140</v>
      </c>
      <c r="J12" s="51">
        <v>59</v>
      </c>
      <c r="K12" s="31">
        <v>100</v>
      </c>
      <c r="L12" s="31">
        <v>3.6</v>
      </c>
      <c r="M12" s="31">
        <v>63.6</v>
      </c>
      <c r="N12" s="31">
        <v>100</v>
      </c>
      <c r="O12" s="31">
        <v>3.7</v>
      </c>
      <c r="P12" s="45">
        <f t="shared" si="1"/>
        <v>57.142857142857139</v>
      </c>
      <c r="Q12" s="45">
        <f t="shared" si="2"/>
        <v>100</v>
      </c>
      <c r="R12" s="45">
        <f t="shared" si="3"/>
        <v>3.6190476190476191</v>
      </c>
      <c r="S12" s="31"/>
      <c r="T12" s="31"/>
      <c r="U12" s="31"/>
      <c r="V12" s="31"/>
      <c r="W12" s="31"/>
      <c r="X12" s="31"/>
    </row>
    <row r="13" spans="1:24" ht="15.75" thickTop="1" thickBot="1" x14ac:dyDescent="0.25">
      <c r="A13" s="537"/>
      <c r="B13" s="303" t="s">
        <v>80</v>
      </c>
      <c r="C13" s="303"/>
      <c r="D13" s="301"/>
      <c r="E13" s="301"/>
      <c r="F13" s="301"/>
      <c r="H13" s="571"/>
      <c r="I13" s="41" t="s">
        <v>80</v>
      </c>
      <c r="J13" s="51"/>
      <c r="K13" s="31"/>
      <c r="L13" s="31"/>
      <c r="M13" s="31">
        <v>91.5</v>
      </c>
      <c r="N13" s="31">
        <v>100</v>
      </c>
      <c r="O13" s="31">
        <v>4.5999999999999996</v>
      </c>
      <c r="P13" s="45" t="e">
        <f t="shared" ref="P13:P22" si="4">((D13+E13)/C13)*100</f>
        <v>#DIV/0!</v>
      </c>
      <c r="Q13" s="45" t="e">
        <f t="shared" ref="Q13:Q22" si="5">((D13+E13+F13)/C13)*100</f>
        <v>#DIV/0!</v>
      </c>
      <c r="R13" s="45" t="e">
        <f t="shared" ref="R13:R22" si="6">(D13*5+E13*4+F13*3)/C13</f>
        <v>#DIV/0!</v>
      </c>
      <c r="S13" s="31"/>
      <c r="T13" s="31"/>
      <c r="U13" s="31"/>
      <c r="V13" s="31"/>
      <c r="W13" s="31"/>
      <c r="X13" s="31"/>
    </row>
    <row r="14" spans="1:24" ht="15.75" thickTop="1" thickBot="1" x14ac:dyDescent="0.25">
      <c r="A14" s="537"/>
      <c r="B14" s="303" t="s">
        <v>93</v>
      </c>
      <c r="C14" s="303"/>
      <c r="D14" s="301"/>
      <c r="E14" s="301"/>
      <c r="F14" s="301"/>
      <c r="H14" s="571"/>
      <c r="I14" s="41" t="s">
        <v>93</v>
      </c>
      <c r="J14" s="51"/>
      <c r="K14" s="31"/>
      <c r="L14" s="31"/>
      <c r="M14" s="31">
        <v>86.4</v>
      </c>
      <c r="N14" s="31">
        <v>100</v>
      </c>
      <c r="O14" s="31">
        <v>4</v>
      </c>
      <c r="P14" s="45" t="e">
        <f t="shared" si="4"/>
        <v>#DIV/0!</v>
      </c>
      <c r="Q14" s="45" t="e">
        <f t="shared" si="5"/>
        <v>#DIV/0!</v>
      </c>
      <c r="R14" s="45" t="e">
        <f t="shared" si="6"/>
        <v>#DIV/0!</v>
      </c>
      <c r="S14" s="31"/>
      <c r="T14" s="31"/>
      <c r="U14" s="31"/>
      <c r="V14" s="31"/>
      <c r="W14" s="31"/>
      <c r="X14" s="31"/>
    </row>
    <row r="15" spans="1:24" ht="15.75" thickTop="1" thickBot="1" x14ac:dyDescent="0.25">
      <c r="A15" s="599" t="s">
        <v>110</v>
      </c>
      <c r="B15" s="303" t="s">
        <v>80</v>
      </c>
      <c r="C15" s="303"/>
      <c r="D15" s="301"/>
      <c r="E15" s="301"/>
      <c r="F15" s="301"/>
      <c r="H15" s="596" t="s">
        <v>110</v>
      </c>
      <c r="I15" s="41" t="s">
        <v>80</v>
      </c>
      <c r="J15" s="51"/>
      <c r="K15" s="31"/>
      <c r="L15" s="31"/>
      <c r="M15" s="31">
        <v>96.2</v>
      </c>
      <c r="N15" s="31">
        <v>100</v>
      </c>
      <c r="O15" s="31">
        <v>4.3</v>
      </c>
      <c r="P15" s="45" t="e">
        <f t="shared" si="4"/>
        <v>#DIV/0!</v>
      </c>
      <c r="Q15" s="45" t="e">
        <f t="shared" si="5"/>
        <v>#DIV/0!</v>
      </c>
      <c r="R15" s="45" t="e">
        <f t="shared" si="6"/>
        <v>#DIV/0!</v>
      </c>
      <c r="S15" s="31"/>
      <c r="T15" s="31"/>
      <c r="U15" s="31"/>
      <c r="V15" s="31"/>
      <c r="W15" s="31"/>
      <c r="X15" s="31"/>
    </row>
    <row r="16" spans="1:24" ht="15.75" thickTop="1" thickBot="1" x14ac:dyDescent="0.25">
      <c r="A16" s="599"/>
      <c r="B16" s="303" t="s">
        <v>93</v>
      </c>
      <c r="C16" s="303"/>
      <c r="D16" s="301"/>
      <c r="E16" s="301"/>
      <c r="F16" s="301"/>
      <c r="H16" s="596"/>
      <c r="I16" s="41" t="s">
        <v>93</v>
      </c>
      <c r="J16" s="51"/>
      <c r="K16" s="31"/>
      <c r="L16" s="31"/>
      <c r="M16" s="31">
        <v>81</v>
      </c>
      <c r="N16" s="31">
        <v>100</v>
      </c>
      <c r="O16" s="31">
        <v>4</v>
      </c>
      <c r="P16" s="45" t="e">
        <f t="shared" si="4"/>
        <v>#DIV/0!</v>
      </c>
      <c r="Q16" s="45" t="e">
        <f t="shared" si="5"/>
        <v>#DIV/0!</v>
      </c>
      <c r="R16" s="45" t="e">
        <f t="shared" si="6"/>
        <v>#DIV/0!</v>
      </c>
      <c r="S16" s="31"/>
      <c r="T16" s="31"/>
      <c r="U16" s="31"/>
      <c r="V16" s="31"/>
      <c r="W16" s="31"/>
      <c r="X16" s="31"/>
    </row>
    <row r="17" spans="1:24" ht="15.75" thickTop="1" thickBot="1" x14ac:dyDescent="0.25">
      <c r="A17" s="599" t="s">
        <v>121</v>
      </c>
      <c r="B17" s="303" t="s">
        <v>78</v>
      </c>
      <c r="C17" s="303"/>
      <c r="D17" s="301"/>
      <c r="E17" s="301"/>
      <c r="F17" s="301"/>
      <c r="H17" s="596" t="s">
        <v>121</v>
      </c>
      <c r="I17" s="41" t="s">
        <v>78</v>
      </c>
      <c r="J17" s="51">
        <v>72</v>
      </c>
      <c r="K17" s="31">
        <v>100</v>
      </c>
      <c r="L17" s="31">
        <v>4</v>
      </c>
      <c r="M17" s="31">
        <v>60</v>
      </c>
      <c r="N17" s="31">
        <v>100</v>
      </c>
      <c r="O17" s="31">
        <v>3.7</v>
      </c>
      <c r="P17" s="45" t="e">
        <f t="shared" si="4"/>
        <v>#DIV/0!</v>
      </c>
      <c r="Q17" s="45" t="e">
        <f t="shared" si="5"/>
        <v>#DIV/0!</v>
      </c>
      <c r="R17" s="45" t="e">
        <f t="shared" si="6"/>
        <v>#DIV/0!</v>
      </c>
      <c r="S17" s="31"/>
      <c r="T17" s="31"/>
      <c r="U17" s="31"/>
      <c r="V17" s="31"/>
      <c r="W17" s="31"/>
      <c r="X17" s="31"/>
    </row>
    <row r="18" spans="1:24" ht="15.75" thickTop="1" thickBot="1" x14ac:dyDescent="0.25">
      <c r="A18" s="599"/>
      <c r="B18" s="303" t="s">
        <v>95</v>
      </c>
      <c r="C18" s="303"/>
      <c r="D18" s="301"/>
      <c r="E18" s="301"/>
      <c r="F18" s="301"/>
      <c r="H18" s="596"/>
      <c r="I18" s="41" t="s">
        <v>95</v>
      </c>
      <c r="J18" s="51">
        <v>74</v>
      </c>
      <c r="K18" s="31">
        <v>100</v>
      </c>
      <c r="L18" s="31">
        <v>3.9</v>
      </c>
      <c r="M18" s="31">
        <v>78.900000000000006</v>
      </c>
      <c r="N18" s="31">
        <v>100</v>
      </c>
      <c r="O18" s="31">
        <v>3.8</v>
      </c>
      <c r="P18" s="45" t="e">
        <f t="shared" si="4"/>
        <v>#DIV/0!</v>
      </c>
      <c r="Q18" s="45" t="e">
        <f t="shared" si="5"/>
        <v>#DIV/0!</v>
      </c>
      <c r="R18" s="45" t="e">
        <f t="shared" si="6"/>
        <v>#DIV/0!</v>
      </c>
      <c r="S18" s="31"/>
      <c r="T18" s="31"/>
      <c r="U18" s="31"/>
      <c r="V18" s="31"/>
      <c r="W18" s="31"/>
      <c r="X18" s="31"/>
    </row>
    <row r="19" spans="1:24" ht="15.75" thickTop="1" thickBot="1" x14ac:dyDescent="0.25">
      <c r="A19" s="599"/>
      <c r="B19" s="303" t="s">
        <v>96</v>
      </c>
      <c r="C19" s="303"/>
      <c r="D19" s="301"/>
      <c r="E19" s="301"/>
      <c r="F19" s="301"/>
      <c r="H19" s="596"/>
      <c r="I19" s="41" t="s">
        <v>96</v>
      </c>
      <c r="J19" s="51">
        <v>78</v>
      </c>
      <c r="K19" s="31">
        <v>100</v>
      </c>
      <c r="L19" s="31">
        <v>4.4000000000000004</v>
      </c>
      <c r="M19" s="31">
        <v>76</v>
      </c>
      <c r="N19" s="31">
        <v>100</v>
      </c>
      <c r="O19" s="31">
        <v>4</v>
      </c>
      <c r="P19" s="45" t="e">
        <f t="shared" si="4"/>
        <v>#DIV/0!</v>
      </c>
      <c r="Q19" s="45" t="e">
        <f t="shared" si="5"/>
        <v>#DIV/0!</v>
      </c>
      <c r="R19" s="45" t="e">
        <f t="shared" si="6"/>
        <v>#DIV/0!</v>
      </c>
      <c r="S19" s="31"/>
      <c r="T19" s="31"/>
      <c r="U19" s="31"/>
      <c r="V19" s="31"/>
      <c r="W19" s="31"/>
      <c r="X19" s="31"/>
    </row>
    <row r="20" spans="1:24" ht="15.75" thickTop="1" thickBot="1" x14ac:dyDescent="0.25">
      <c r="A20" s="599"/>
      <c r="B20" s="303" t="s">
        <v>79</v>
      </c>
      <c r="C20" s="303"/>
      <c r="D20" s="301"/>
      <c r="E20" s="301"/>
      <c r="F20" s="301"/>
      <c r="H20" s="596"/>
      <c r="I20" s="41" t="s">
        <v>79</v>
      </c>
      <c r="J20" s="51">
        <v>67</v>
      </c>
      <c r="K20" s="31">
        <v>100</v>
      </c>
      <c r="L20" s="31">
        <v>4</v>
      </c>
      <c r="M20" s="31">
        <v>81.8</v>
      </c>
      <c r="N20" s="31">
        <v>100</v>
      </c>
      <c r="O20" s="31">
        <v>4.4000000000000004</v>
      </c>
      <c r="P20" s="45" t="e">
        <f t="shared" si="4"/>
        <v>#DIV/0!</v>
      </c>
      <c r="Q20" s="45" t="e">
        <f t="shared" si="5"/>
        <v>#DIV/0!</v>
      </c>
      <c r="R20" s="45" t="e">
        <f t="shared" si="6"/>
        <v>#DIV/0!</v>
      </c>
      <c r="S20" s="31"/>
      <c r="T20" s="31"/>
      <c r="U20" s="31"/>
      <c r="V20" s="31"/>
      <c r="W20" s="31"/>
      <c r="X20" s="31"/>
    </row>
    <row r="21" spans="1:24" ht="15.75" thickTop="1" thickBot="1" x14ac:dyDescent="0.25">
      <c r="A21" s="599"/>
      <c r="B21" s="303" t="s">
        <v>72</v>
      </c>
      <c r="C21" s="303"/>
      <c r="D21" s="301"/>
      <c r="E21" s="301"/>
      <c r="F21" s="301"/>
      <c r="H21" s="596"/>
      <c r="I21" s="41" t="s">
        <v>72</v>
      </c>
      <c r="J21" s="51">
        <v>88</v>
      </c>
      <c r="K21" s="31">
        <v>100</v>
      </c>
      <c r="L21" s="31">
        <v>4.5999999999999996</v>
      </c>
      <c r="M21" s="31">
        <v>92</v>
      </c>
      <c r="N21" s="31">
        <v>100</v>
      </c>
      <c r="O21" s="31">
        <v>4.8</v>
      </c>
      <c r="P21" s="45" t="e">
        <f t="shared" si="4"/>
        <v>#DIV/0!</v>
      </c>
      <c r="Q21" s="45" t="e">
        <f t="shared" si="5"/>
        <v>#DIV/0!</v>
      </c>
      <c r="R21" s="45" t="e">
        <f t="shared" si="6"/>
        <v>#DIV/0!</v>
      </c>
      <c r="S21" s="31"/>
      <c r="T21" s="31"/>
      <c r="U21" s="31"/>
      <c r="V21" s="31"/>
      <c r="W21" s="31"/>
      <c r="X21" s="31"/>
    </row>
    <row r="22" spans="1:24" ht="15" customHeight="1" thickTop="1" thickBot="1" x14ac:dyDescent="0.25">
      <c r="A22" s="600"/>
      <c r="B22" s="434" t="s">
        <v>83</v>
      </c>
      <c r="C22" s="434"/>
      <c r="D22" s="421"/>
      <c r="E22" s="421"/>
      <c r="F22" s="421"/>
      <c r="H22" s="596"/>
      <c r="I22" s="41" t="s">
        <v>83</v>
      </c>
      <c r="J22" s="51">
        <v>96</v>
      </c>
      <c r="K22" s="31">
        <v>100</v>
      </c>
      <c r="L22" s="31">
        <v>4.5999999999999996</v>
      </c>
      <c r="M22" s="31">
        <v>88</v>
      </c>
      <c r="N22" s="31">
        <v>100</v>
      </c>
      <c r="O22" s="31">
        <v>4.7</v>
      </c>
      <c r="P22" s="45" t="e">
        <f t="shared" si="4"/>
        <v>#DIV/0!</v>
      </c>
      <c r="Q22" s="45" t="e">
        <f t="shared" si="5"/>
        <v>#DIV/0!</v>
      </c>
      <c r="R22" s="45" t="e">
        <f t="shared" si="6"/>
        <v>#DIV/0!</v>
      </c>
      <c r="S22" s="31"/>
      <c r="T22" s="31"/>
      <c r="U22" s="31"/>
      <c r="V22" s="31"/>
      <c r="W22" s="31"/>
      <c r="X22" s="31"/>
    </row>
    <row r="23" spans="1:24" s="437" customFormat="1" ht="14.25" thickTop="1" thickBot="1" x14ac:dyDescent="0.25">
      <c r="A23" s="582" t="s">
        <v>154</v>
      </c>
      <c r="B23" s="436" t="s">
        <v>71</v>
      </c>
      <c r="C23" s="436">
        <v>24</v>
      </c>
      <c r="D23" s="436">
        <v>13</v>
      </c>
      <c r="E23" s="436">
        <v>11</v>
      </c>
      <c r="F23" s="436">
        <v>0</v>
      </c>
      <c r="H23" s="579" t="s">
        <v>154</v>
      </c>
      <c r="I23" s="438" t="s">
        <v>71</v>
      </c>
      <c r="J23" s="438"/>
      <c r="K23" s="438"/>
      <c r="L23" s="438"/>
      <c r="M23" s="438"/>
      <c r="N23" s="438"/>
      <c r="O23" s="438"/>
      <c r="P23" s="45">
        <f>((D23+E23)/C23)*100</f>
        <v>100</v>
      </c>
      <c r="Q23" s="45">
        <f>((D23+E23+F23)/C23)*100</f>
        <v>100</v>
      </c>
      <c r="R23" s="45">
        <f t="shared" ref="R23" si="7">(D23*5+E23*4+F23*3)/C23</f>
        <v>4.541666666666667</v>
      </c>
      <c r="S23" s="438"/>
      <c r="T23" s="438"/>
      <c r="U23" s="438"/>
      <c r="V23" s="438"/>
      <c r="W23" s="438"/>
      <c r="X23" s="438"/>
    </row>
    <row r="24" spans="1:24" s="437" customFormat="1" ht="15.75" customHeight="1" thickTop="1" thickBot="1" x14ac:dyDescent="0.25">
      <c r="A24" s="583"/>
      <c r="B24" s="436" t="s">
        <v>77</v>
      </c>
      <c r="C24" s="436">
        <v>25</v>
      </c>
      <c r="D24" s="436">
        <v>15</v>
      </c>
      <c r="E24" s="436">
        <v>8</v>
      </c>
      <c r="F24" s="436">
        <v>2</v>
      </c>
      <c r="H24" s="580"/>
      <c r="I24" s="438" t="s">
        <v>77</v>
      </c>
      <c r="J24" s="438"/>
      <c r="K24" s="438"/>
      <c r="L24" s="438"/>
      <c r="M24" s="438"/>
      <c r="N24" s="438"/>
      <c r="O24" s="438"/>
      <c r="P24" s="45">
        <f t="shared" si="1"/>
        <v>92</v>
      </c>
      <c r="Q24" s="45">
        <f t="shared" si="2"/>
        <v>100</v>
      </c>
      <c r="R24" s="45">
        <f t="shared" si="3"/>
        <v>4.5199999999999996</v>
      </c>
      <c r="S24" s="438"/>
      <c r="T24" s="438"/>
      <c r="U24" s="438"/>
      <c r="V24" s="438"/>
      <c r="W24" s="438"/>
      <c r="X24" s="438"/>
    </row>
    <row r="25" spans="1:24" s="437" customFormat="1" ht="15.75" customHeight="1" thickTop="1" thickBot="1" x14ac:dyDescent="0.25">
      <c r="A25" s="583"/>
      <c r="B25" s="436" t="s">
        <v>78</v>
      </c>
      <c r="C25" s="436">
        <v>25</v>
      </c>
      <c r="D25" s="436">
        <v>13</v>
      </c>
      <c r="E25" s="436">
        <v>8</v>
      </c>
      <c r="F25" s="436">
        <v>4</v>
      </c>
      <c r="H25" s="580"/>
      <c r="I25" s="438" t="s">
        <v>78</v>
      </c>
      <c r="J25" s="438"/>
      <c r="K25" s="438"/>
      <c r="L25" s="438"/>
      <c r="M25" s="438"/>
      <c r="N25" s="438"/>
      <c r="O25" s="438"/>
      <c r="P25" s="45">
        <f t="shared" si="1"/>
        <v>84</v>
      </c>
      <c r="Q25" s="45">
        <f t="shared" si="2"/>
        <v>100</v>
      </c>
      <c r="R25" s="45">
        <f t="shared" si="3"/>
        <v>4.3600000000000003</v>
      </c>
      <c r="S25" s="438"/>
      <c r="T25" s="438"/>
      <c r="U25" s="438"/>
      <c r="V25" s="438"/>
      <c r="W25" s="438"/>
      <c r="X25" s="438"/>
    </row>
    <row r="26" spans="1:24" s="437" customFormat="1" ht="15.75" customHeight="1" thickTop="1" thickBot="1" x14ac:dyDescent="0.25">
      <c r="A26" s="583"/>
      <c r="B26" s="436" t="s">
        <v>95</v>
      </c>
      <c r="C26" s="436">
        <v>18</v>
      </c>
      <c r="D26" s="436">
        <v>10</v>
      </c>
      <c r="E26" s="436">
        <v>8</v>
      </c>
      <c r="F26" s="436">
        <v>0</v>
      </c>
      <c r="H26" s="580"/>
      <c r="I26" s="438" t="s">
        <v>95</v>
      </c>
      <c r="J26" s="438"/>
      <c r="K26" s="438"/>
      <c r="L26" s="438"/>
      <c r="M26" s="438"/>
      <c r="N26" s="438"/>
      <c r="O26" s="438"/>
      <c r="P26" s="45">
        <f t="shared" si="1"/>
        <v>100</v>
      </c>
      <c r="Q26" s="45">
        <f t="shared" si="2"/>
        <v>100</v>
      </c>
      <c r="R26" s="45">
        <f t="shared" si="3"/>
        <v>4.5555555555555554</v>
      </c>
      <c r="S26" s="438"/>
      <c r="T26" s="438"/>
      <c r="U26" s="438"/>
      <c r="V26" s="438"/>
      <c r="W26" s="438"/>
      <c r="X26" s="438"/>
    </row>
    <row r="27" spans="1:24" s="437" customFormat="1" ht="15.75" customHeight="1" thickTop="1" thickBot="1" x14ac:dyDescent="0.25">
      <c r="A27" s="584"/>
      <c r="B27" s="436" t="s">
        <v>96</v>
      </c>
      <c r="C27" s="436">
        <v>25</v>
      </c>
      <c r="D27" s="436">
        <v>17</v>
      </c>
      <c r="E27" s="436">
        <v>3</v>
      </c>
      <c r="F27" s="436">
        <v>5</v>
      </c>
      <c r="H27" s="581"/>
      <c r="I27" s="438" t="s">
        <v>96</v>
      </c>
      <c r="J27" s="438"/>
      <c r="K27" s="438"/>
      <c r="L27" s="438"/>
      <c r="M27" s="438"/>
      <c r="N27" s="438"/>
      <c r="O27" s="438"/>
      <c r="P27" s="45">
        <f t="shared" si="1"/>
        <v>80</v>
      </c>
      <c r="Q27" s="45">
        <f t="shared" si="2"/>
        <v>100</v>
      </c>
      <c r="R27" s="45">
        <f t="shared" si="3"/>
        <v>4.4800000000000004</v>
      </c>
      <c r="S27" s="438"/>
      <c r="T27" s="438"/>
      <c r="U27" s="438"/>
      <c r="V27" s="438"/>
      <c r="W27" s="438"/>
      <c r="X27" s="438"/>
    </row>
    <row r="28" spans="1:24" ht="14.25" thickTop="1" x14ac:dyDescent="0.15"/>
  </sheetData>
  <mergeCells count="37">
    <mergeCell ref="A23:A27"/>
    <mergeCell ref="H23:H27"/>
    <mergeCell ref="A17:A22"/>
    <mergeCell ref="A1:A6"/>
    <mergeCell ref="B1:B6"/>
    <mergeCell ref="D2:D6"/>
    <mergeCell ref="E2:E6"/>
    <mergeCell ref="F2:F6"/>
    <mergeCell ref="D1:F1"/>
    <mergeCell ref="A15:A16"/>
    <mergeCell ref="A7:A14"/>
    <mergeCell ref="C1:C6"/>
    <mergeCell ref="U2:U6"/>
    <mergeCell ref="V2:V6"/>
    <mergeCell ref="W2:W6"/>
    <mergeCell ref="H1:H6"/>
    <mergeCell ref="I1:I6"/>
    <mergeCell ref="J1:L1"/>
    <mergeCell ref="M1:O1"/>
    <mergeCell ref="P1:R1"/>
    <mergeCell ref="T2:T6"/>
    <mergeCell ref="X2:X6"/>
    <mergeCell ref="H7:H14"/>
    <mergeCell ref="H15:H16"/>
    <mergeCell ref="H17:H22"/>
    <mergeCell ref="S1:U1"/>
    <mergeCell ref="V1:X1"/>
    <mergeCell ref="J2:J6"/>
    <mergeCell ref="K2:K6"/>
    <mergeCell ref="L2:L6"/>
    <mergeCell ref="M2:M6"/>
    <mergeCell ref="N2:N6"/>
    <mergeCell ref="O2:O6"/>
    <mergeCell ref="P2:P6"/>
    <mergeCell ref="Q2:Q6"/>
    <mergeCell ref="R2:R6"/>
    <mergeCell ref="S2:S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topLeftCell="A3" zoomScaleNormal="100" zoomScalePageLayoutView="60" workbookViewId="0">
      <selection activeCell="P16" sqref="P16"/>
    </sheetView>
  </sheetViews>
  <sheetFormatPr defaultRowHeight="13.5" x14ac:dyDescent="0.15"/>
  <cols>
    <col min="1" max="1" width="9.625"/>
    <col min="2" max="3" width="5.875" customWidth="1"/>
    <col min="4" max="4" width="5.25" customWidth="1"/>
    <col min="5" max="5" width="5.625" customWidth="1"/>
    <col min="6" max="6" width="4" customWidth="1"/>
    <col min="7" max="1014" width="9.625"/>
  </cols>
  <sheetData>
    <row r="1" spans="1:24" ht="16.5" customHeight="1" thickTop="1" thickBot="1" x14ac:dyDescent="0.2">
      <c r="A1" s="510" t="s">
        <v>53</v>
      </c>
      <c r="B1" s="518" t="s">
        <v>54</v>
      </c>
      <c r="C1" s="518" t="s">
        <v>261</v>
      </c>
      <c r="D1" s="509" t="s">
        <v>277</v>
      </c>
      <c r="E1" s="509"/>
      <c r="F1" s="509"/>
      <c r="H1" s="530" t="s">
        <v>53</v>
      </c>
      <c r="I1" s="507" t="s">
        <v>54</v>
      </c>
      <c r="J1" s="501" t="s">
        <v>55</v>
      </c>
      <c r="K1" s="501"/>
      <c r="L1" s="501"/>
      <c r="M1" s="501" t="s">
        <v>56</v>
      </c>
      <c r="N1" s="501"/>
      <c r="O1" s="501"/>
      <c r="P1" s="501" t="s">
        <v>57</v>
      </c>
      <c r="Q1" s="501"/>
      <c r="R1" s="501"/>
      <c r="S1" s="501" t="s">
        <v>58</v>
      </c>
      <c r="T1" s="501"/>
      <c r="U1" s="501"/>
      <c r="V1" s="501" t="s">
        <v>59</v>
      </c>
      <c r="W1" s="501"/>
      <c r="X1" s="501"/>
    </row>
    <row r="2" spans="1:24" ht="14.85" customHeight="1" thickTop="1" thickBot="1" x14ac:dyDescent="0.2">
      <c r="A2" s="510"/>
      <c r="B2" s="519"/>
      <c r="C2" s="519"/>
      <c r="D2" s="509">
        <v>5</v>
      </c>
      <c r="E2" s="509">
        <v>4</v>
      </c>
      <c r="F2" s="509">
        <v>3</v>
      </c>
      <c r="H2" s="530"/>
      <c r="I2" s="507"/>
      <c r="J2" s="502" t="s">
        <v>60</v>
      </c>
      <c r="K2" s="503" t="s">
        <v>61</v>
      </c>
      <c r="L2" s="502" t="s">
        <v>62</v>
      </c>
      <c r="M2" s="504" t="s">
        <v>60</v>
      </c>
      <c r="N2" s="504" t="s">
        <v>61</v>
      </c>
      <c r="O2" s="505" t="s">
        <v>62</v>
      </c>
      <c r="P2" s="504" t="s">
        <v>60</v>
      </c>
      <c r="Q2" s="504" t="s">
        <v>61</v>
      </c>
      <c r="R2" s="505" t="s">
        <v>62</v>
      </c>
      <c r="S2" s="497" t="s">
        <v>60</v>
      </c>
      <c r="T2" s="497" t="s">
        <v>61</v>
      </c>
      <c r="U2" s="497" t="s">
        <v>62</v>
      </c>
      <c r="V2" s="497" t="s">
        <v>60</v>
      </c>
      <c r="W2" s="497" t="s">
        <v>61</v>
      </c>
      <c r="X2" s="497" t="s">
        <v>62</v>
      </c>
    </row>
    <row r="3" spans="1:24" ht="15" thickTop="1" thickBot="1" x14ac:dyDescent="0.2">
      <c r="A3" s="510"/>
      <c r="B3" s="519"/>
      <c r="C3" s="519"/>
      <c r="D3" s="509"/>
      <c r="E3" s="509"/>
      <c r="F3" s="509"/>
      <c r="H3" s="530"/>
      <c r="I3" s="507"/>
      <c r="J3" s="502"/>
      <c r="K3" s="503"/>
      <c r="L3" s="502"/>
      <c r="M3" s="504"/>
      <c r="N3" s="504"/>
      <c r="O3" s="505"/>
      <c r="P3" s="504"/>
      <c r="Q3" s="504"/>
      <c r="R3" s="505"/>
      <c r="S3" s="497"/>
      <c r="T3" s="497"/>
      <c r="U3" s="497"/>
      <c r="V3" s="497"/>
      <c r="W3" s="497"/>
      <c r="X3" s="497"/>
    </row>
    <row r="4" spans="1:24" ht="15" thickTop="1" thickBot="1" x14ac:dyDescent="0.2">
      <c r="A4" s="510"/>
      <c r="B4" s="519"/>
      <c r="C4" s="519"/>
      <c r="D4" s="509"/>
      <c r="E4" s="509"/>
      <c r="F4" s="509"/>
      <c r="H4" s="530"/>
      <c r="I4" s="507"/>
      <c r="J4" s="502"/>
      <c r="K4" s="503"/>
      <c r="L4" s="502"/>
      <c r="M4" s="504"/>
      <c r="N4" s="504"/>
      <c r="O4" s="505"/>
      <c r="P4" s="504"/>
      <c r="Q4" s="504"/>
      <c r="R4" s="505"/>
      <c r="S4" s="497"/>
      <c r="T4" s="497"/>
      <c r="U4" s="497"/>
      <c r="V4" s="497"/>
      <c r="W4" s="497"/>
      <c r="X4" s="497"/>
    </row>
    <row r="5" spans="1:24" ht="15" thickTop="1" thickBot="1" x14ac:dyDescent="0.2">
      <c r="A5" s="510"/>
      <c r="B5" s="519"/>
      <c r="C5" s="519"/>
      <c r="D5" s="509"/>
      <c r="E5" s="509"/>
      <c r="F5" s="509"/>
      <c r="H5" s="530"/>
      <c r="I5" s="507"/>
      <c r="J5" s="502"/>
      <c r="K5" s="503"/>
      <c r="L5" s="502"/>
      <c r="M5" s="504"/>
      <c r="N5" s="504"/>
      <c r="O5" s="505"/>
      <c r="P5" s="504"/>
      <c r="Q5" s="504"/>
      <c r="R5" s="505"/>
      <c r="S5" s="497"/>
      <c r="T5" s="497"/>
      <c r="U5" s="497"/>
      <c r="V5" s="497"/>
      <c r="W5" s="497"/>
      <c r="X5" s="497"/>
    </row>
    <row r="6" spans="1:24" ht="30" customHeight="1" thickTop="1" thickBot="1" x14ac:dyDescent="0.2">
      <c r="A6" s="510"/>
      <c r="B6" s="520"/>
      <c r="C6" s="520"/>
      <c r="D6" s="509"/>
      <c r="E6" s="509"/>
      <c r="F6" s="509"/>
      <c r="H6" s="607"/>
      <c r="I6" s="507"/>
      <c r="J6" s="502"/>
      <c r="K6" s="503"/>
      <c r="L6" s="502"/>
      <c r="M6" s="504"/>
      <c r="N6" s="504"/>
      <c r="O6" s="505"/>
      <c r="P6" s="504"/>
      <c r="Q6" s="504"/>
      <c r="R6" s="505"/>
      <c r="S6" s="497"/>
      <c r="T6" s="497"/>
      <c r="U6" s="497"/>
      <c r="V6" s="497"/>
      <c r="W6" s="497"/>
      <c r="X6" s="497"/>
    </row>
    <row r="7" spans="1:24" ht="18.75" customHeight="1" thickTop="1" thickBot="1" x14ac:dyDescent="0.25">
      <c r="A7" s="608" t="s">
        <v>25</v>
      </c>
      <c r="B7" s="325" t="s">
        <v>65</v>
      </c>
      <c r="C7" s="325">
        <v>26</v>
      </c>
      <c r="D7" s="326">
        <v>6</v>
      </c>
      <c r="E7" s="326">
        <v>18</v>
      </c>
      <c r="F7" s="326">
        <v>2</v>
      </c>
      <c r="H7" s="601" t="s">
        <v>25</v>
      </c>
      <c r="I7" s="70" t="s">
        <v>65</v>
      </c>
      <c r="J7" s="71">
        <v>80</v>
      </c>
      <c r="K7" s="72">
        <v>100</v>
      </c>
      <c r="L7" s="71">
        <v>3.8</v>
      </c>
      <c r="M7" s="73">
        <v>80</v>
      </c>
      <c r="N7" s="73">
        <v>100</v>
      </c>
      <c r="O7" s="73">
        <v>4</v>
      </c>
      <c r="P7" s="457">
        <f>((D7+E7)/C7)*100</f>
        <v>92.307692307692307</v>
      </c>
      <c r="Q7" s="457">
        <f>((D7+E7+F7)/C7)*100</f>
        <v>100</v>
      </c>
      <c r="R7" s="458">
        <f t="shared" ref="R7" si="0">(D7*5+E7*4+F7*3)/C7</f>
        <v>4.1538461538461542</v>
      </c>
      <c r="S7" s="73"/>
      <c r="T7" s="73"/>
      <c r="U7" s="73"/>
      <c r="V7" s="73"/>
      <c r="W7" s="73"/>
      <c r="X7" s="73"/>
    </row>
    <row r="8" spans="1:24" ht="15.75" thickTop="1" thickBot="1" x14ac:dyDescent="0.25">
      <c r="A8" s="608"/>
      <c r="B8" s="300" t="s">
        <v>78</v>
      </c>
      <c r="C8" s="300">
        <v>25</v>
      </c>
      <c r="D8" s="326">
        <v>1</v>
      </c>
      <c r="E8" s="326">
        <v>18</v>
      </c>
      <c r="F8" s="326">
        <v>6</v>
      </c>
      <c r="H8" s="602"/>
      <c r="I8" s="35" t="s">
        <v>78</v>
      </c>
      <c r="J8" s="73">
        <v>76</v>
      </c>
      <c r="K8" s="72">
        <v>100</v>
      </c>
      <c r="L8" s="73">
        <v>3.7</v>
      </c>
      <c r="M8" s="73">
        <v>80</v>
      </c>
      <c r="N8" s="73">
        <v>100</v>
      </c>
      <c r="O8" s="73">
        <v>3.8</v>
      </c>
      <c r="P8" s="457">
        <f t="shared" ref="P8:P21" si="1">((D8+E8)/C8)*100</f>
        <v>76</v>
      </c>
      <c r="Q8" s="457">
        <f t="shared" ref="Q8:Q21" si="2">((D8+E8+F8)/C8)*100</f>
        <v>100</v>
      </c>
      <c r="R8" s="458">
        <f t="shared" ref="R8:R21" si="3">(D8*5+E8*4+F8*3)/C8</f>
        <v>3.8</v>
      </c>
      <c r="S8" s="73"/>
      <c r="T8" s="73"/>
      <c r="U8" s="73"/>
      <c r="V8" s="73"/>
      <c r="W8" s="73"/>
      <c r="X8" s="73"/>
    </row>
    <row r="9" spans="1:24" ht="15.75" thickTop="1" thickBot="1" x14ac:dyDescent="0.25">
      <c r="A9" s="608"/>
      <c r="B9" s="300" t="s">
        <v>95</v>
      </c>
      <c r="C9" s="300">
        <v>18</v>
      </c>
      <c r="D9" s="326">
        <v>0</v>
      </c>
      <c r="E9" s="326">
        <v>9</v>
      </c>
      <c r="F9" s="326">
        <v>9</v>
      </c>
      <c r="H9" s="602"/>
      <c r="I9" s="35" t="s">
        <v>95</v>
      </c>
      <c r="J9" s="73">
        <v>21</v>
      </c>
      <c r="K9" s="72">
        <v>100</v>
      </c>
      <c r="L9" s="73">
        <v>3.3</v>
      </c>
      <c r="M9" s="73">
        <v>72</v>
      </c>
      <c r="N9" s="73">
        <v>100</v>
      </c>
      <c r="O9" s="73">
        <v>3.7</v>
      </c>
      <c r="P9" s="457">
        <f t="shared" si="1"/>
        <v>50</v>
      </c>
      <c r="Q9" s="457">
        <f t="shared" si="2"/>
        <v>100</v>
      </c>
      <c r="R9" s="458">
        <f t="shared" si="3"/>
        <v>3.5</v>
      </c>
      <c r="S9" s="73"/>
      <c r="T9" s="73"/>
      <c r="U9" s="73"/>
      <c r="V9" s="73"/>
      <c r="W9" s="73"/>
      <c r="X9" s="73"/>
    </row>
    <row r="10" spans="1:24" ht="15.75" thickTop="1" thickBot="1" x14ac:dyDescent="0.25">
      <c r="A10" s="608"/>
      <c r="B10" s="300" t="s">
        <v>96</v>
      </c>
      <c r="C10" s="300">
        <v>25</v>
      </c>
      <c r="D10" s="326">
        <v>5</v>
      </c>
      <c r="E10" s="326">
        <v>12</v>
      </c>
      <c r="F10" s="326">
        <v>8</v>
      </c>
      <c r="H10" s="602"/>
      <c r="I10" s="35" t="s">
        <v>96</v>
      </c>
      <c r="J10" s="73">
        <v>76</v>
      </c>
      <c r="K10" s="72">
        <v>100</v>
      </c>
      <c r="L10" s="73">
        <v>3.9</v>
      </c>
      <c r="M10" s="73">
        <v>84</v>
      </c>
      <c r="N10" s="73">
        <v>100</v>
      </c>
      <c r="O10" s="73">
        <v>4</v>
      </c>
      <c r="P10" s="457">
        <f t="shared" si="1"/>
        <v>68</v>
      </c>
      <c r="Q10" s="457">
        <f t="shared" si="2"/>
        <v>100</v>
      </c>
      <c r="R10" s="458">
        <f t="shared" si="3"/>
        <v>3.88</v>
      </c>
      <c r="S10" s="73"/>
      <c r="T10" s="73"/>
      <c r="U10" s="73"/>
      <c r="V10" s="73"/>
      <c r="W10" s="73"/>
      <c r="X10" s="73"/>
    </row>
    <row r="11" spans="1:24" ht="15.75" thickTop="1" thickBot="1" x14ac:dyDescent="0.25">
      <c r="A11" s="608"/>
      <c r="B11" s="300" t="s">
        <v>79</v>
      </c>
      <c r="C11" s="300">
        <v>22</v>
      </c>
      <c r="D11" s="326">
        <v>5</v>
      </c>
      <c r="E11" s="326">
        <v>11</v>
      </c>
      <c r="F11" s="326">
        <v>6</v>
      </c>
      <c r="H11" s="602"/>
      <c r="I11" s="35" t="s">
        <v>79</v>
      </c>
      <c r="J11" s="73">
        <v>66</v>
      </c>
      <c r="K11" s="72">
        <v>100</v>
      </c>
      <c r="L11" s="73">
        <v>3.9</v>
      </c>
      <c r="M11" s="73">
        <v>72</v>
      </c>
      <c r="N11" s="73">
        <v>100</v>
      </c>
      <c r="O11" s="73">
        <v>4</v>
      </c>
      <c r="P11" s="457">
        <f t="shared" si="1"/>
        <v>72.727272727272734</v>
      </c>
      <c r="Q11" s="457">
        <f t="shared" si="2"/>
        <v>100</v>
      </c>
      <c r="R11" s="458">
        <f t="shared" si="3"/>
        <v>3.9545454545454546</v>
      </c>
      <c r="S11" s="73"/>
      <c r="T11" s="73"/>
      <c r="U11" s="73"/>
      <c r="V11" s="73"/>
      <c r="W11" s="73"/>
      <c r="X11" s="73"/>
    </row>
    <row r="12" spans="1:24" ht="15.75" thickTop="1" thickBot="1" x14ac:dyDescent="0.25">
      <c r="A12" s="608"/>
      <c r="B12" s="303" t="s">
        <v>73</v>
      </c>
      <c r="C12" s="303">
        <v>25</v>
      </c>
      <c r="D12" s="326">
        <v>2</v>
      </c>
      <c r="E12" s="326">
        <v>10</v>
      </c>
      <c r="F12" s="326">
        <v>13</v>
      </c>
      <c r="H12" s="602"/>
      <c r="I12" s="38" t="s">
        <v>73</v>
      </c>
      <c r="J12" s="73">
        <v>56</v>
      </c>
      <c r="K12" s="72">
        <v>100</v>
      </c>
      <c r="L12" s="73">
        <v>3.6</v>
      </c>
      <c r="M12" s="73">
        <v>52</v>
      </c>
      <c r="N12" s="73">
        <v>100</v>
      </c>
      <c r="O12" s="73">
        <v>3.6</v>
      </c>
      <c r="P12" s="457">
        <f t="shared" si="1"/>
        <v>48</v>
      </c>
      <c r="Q12" s="457">
        <f t="shared" si="2"/>
        <v>100</v>
      </c>
      <c r="R12" s="458">
        <f t="shared" si="3"/>
        <v>3.56</v>
      </c>
      <c r="S12" s="73"/>
      <c r="T12" s="73"/>
      <c r="U12" s="73"/>
      <c r="V12" s="73"/>
      <c r="W12" s="73"/>
      <c r="X12" s="73"/>
    </row>
    <row r="13" spans="1:24" ht="15.75" thickTop="1" thickBot="1" x14ac:dyDescent="0.25">
      <c r="A13" s="608"/>
      <c r="B13" s="303" t="s">
        <v>74</v>
      </c>
      <c r="C13" s="303">
        <v>25</v>
      </c>
      <c r="D13" s="326">
        <v>2</v>
      </c>
      <c r="E13" s="326">
        <v>15</v>
      </c>
      <c r="F13" s="326">
        <v>8</v>
      </c>
      <c r="H13" s="602"/>
      <c r="I13" s="38" t="s">
        <v>74</v>
      </c>
      <c r="J13" s="73">
        <v>72</v>
      </c>
      <c r="K13" s="72">
        <v>100</v>
      </c>
      <c r="L13" s="73">
        <v>3.8</v>
      </c>
      <c r="M13" s="73">
        <v>72</v>
      </c>
      <c r="N13" s="73">
        <v>100</v>
      </c>
      <c r="O13" s="73">
        <v>3.8</v>
      </c>
      <c r="P13" s="457">
        <f t="shared" si="1"/>
        <v>68</v>
      </c>
      <c r="Q13" s="457">
        <f t="shared" si="2"/>
        <v>100</v>
      </c>
      <c r="R13" s="458">
        <f t="shared" si="3"/>
        <v>3.76</v>
      </c>
      <c r="S13" s="73"/>
      <c r="T13" s="73"/>
      <c r="U13" s="73"/>
      <c r="V13" s="73"/>
      <c r="W13" s="73"/>
      <c r="X13" s="73"/>
    </row>
    <row r="14" spans="1:24" ht="15.75" thickTop="1" thickBot="1" x14ac:dyDescent="0.25">
      <c r="A14" s="608"/>
      <c r="B14" s="303" t="s">
        <v>84</v>
      </c>
      <c r="C14" s="303">
        <v>24</v>
      </c>
      <c r="D14" s="326">
        <v>0</v>
      </c>
      <c r="E14" s="326">
        <v>15</v>
      </c>
      <c r="F14" s="326">
        <v>9</v>
      </c>
      <c r="H14" s="602"/>
      <c r="I14" s="38" t="s">
        <v>84</v>
      </c>
      <c r="J14" s="73">
        <v>66</v>
      </c>
      <c r="K14" s="72">
        <v>100</v>
      </c>
      <c r="L14" s="73">
        <v>3.6</v>
      </c>
      <c r="M14" s="73">
        <v>67</v>
      </c>
      <c r="N14" s="73">
        <v>100</v>
      </c>
      <c r="O14" s="73">
        <v>3.7</v>
      </c>
      <c r="P14" s="457">
        <f t="shared" si="1"/>
        <v>62.5</v>
      </c>
      <c r="Q14" s="457">
        <f t="shared" si="2"/>
        <v>100</v>
      </c>
      <c r="R14" s="458">
        <f t="shared" si="3"/>
        <v>3.625</v>
      </c>
      <c r="S14" s="73"/>
      <c r="T14" s="73"/>
      <c r="U14" s="73"/>
      <c r="V14" s="73"/>
      <c r="W14" s="73"/>
      <c r="X14" s="73"/>
    </row>
    <row r="15" spans="1:24" ht="15.75" thickTop="1" thickBot="1" x14ac:dyDescent="0.25">
      <c r="A15" s="608"/>
      <c r="B15" s="303" t="s">
        <v>67</v>
      </c>
      <c r="C15" s="303"/>
      <c r="D15" s="326"/>
      <c r="E15" s="326"/>
      <c r="F15" s="326"/>
      <c r="H15" s="602"/>
      <c r="I15" s="38" t="s">
        <v>67</v>
      </c>
      <c r="J15" s="73"/>
      <c r="K15" s="73"/>
      <c r="L15" s="73"/>
      <c r="M15" s="73">
        <v>87</v>
      </c>
      <c r="N15" s="73">
        <v>100</v>
      </c>
      <c r="O15" s="73">
        <v>4.0999999999999996</v>
      </c>
      <c r="P15" s="457" t="e">
        <f t="shared" si="1"/>
        <v>#DIV/0!</v>
      </c>
      <c r="Q15" s="457" t="e">
        <f t="shared" si="2"/>
        <v>#DIV/0!</v>
      </c>
      <c r="R15" s="458" t="e">
        <f t="shared" si="3"/>
        <v>#DIV/0!</v>
      </c>
      <c r="S15" s="73"/>
      <c r="T15" s="73"/>
      <c r="U15" s="73"/>
      <c r="V15" s="73"/>
      <c r="W15" s="73"/>
      <c r="X15" s="73"/>
    </row>
    <row r="16" spans="1:24" ht="15.75" thickTop="1" thickBot="1" x14ac:dyDescent="0.25">
      <c r="A16" s="608"/>
      <c r="B16" s="303" t="s">
        <v>164</v>
      </c>
      <c r="C16" s="303"/>
      <c r="D16" s="326"/>
      <c r="E16" s="326"/>
      <c r="F16" s="326"/>
      <c r="H16" s="603"/>
      <c r="I16" s="38" t="s">
        <v>164</v>
      </c>
      <c r="J16" s="73"/>
      <c r="K16" s="73"/>
      <c r="L16" s="73"/>
      <c r="M16" s="73">
        <v>75</v>
      </c>
      <c r="N16" s="73">
        <v>100</v>
      </c>
      <c r="O16" s="73">
        <v>4.2</v>
      </c>
      <c r="P16" s="459" t="e">
        <f t="shared" si="1"/>
        <v>#DIV/0!</v>
      </c>
      <c r="Q16" s="457" t="e">
        <f t="shared" si="2"/>
        <v>#DIV/0!</v>
      </c>
      <c r="R16" s="458" t="e">
        <f t="shared" si="3"/>
        <v>#DIV/0!</v>
      </c>
      <c r="S16" s="73"/>
      <c r="T16" s="73"/>
      <c r="U16" s="73"/>
      <c r="V16" s="73"/>
      <c r="W16" s="73"/>
      <c r="X16" s="73"/>
    </row>
    <row r="17" spans="1:24" ht="14.25" customHeight="1" thickTop="1" thickBot="1" x14ac:dyDescent="0.25">
      <c r="A17" s="578" t="s">
        <v>129</v>
      </c>
      <c r="B17" s="303" t="s">
        <v>69</v>
      </c>
      <c r="C17" s="303">
        <v>26</v>
      </c>
      <c r="D17" s="326">
        <v>16</v>
      </c>
      <c r="E17" s="326">
        <v>10</v>
      </c>
      <c r="F17" s="326">
        <v>0</v>
      </c>
      <c r="H17" s="604" t="s">
        <v>129</v>
      </c>
      <c r="I17" s="38" t="s">
        <v>69</v>
      </c>
      <c r="J17" s="73">
        <v>100</v>
      </c>
      <c r="K17" s="73">
        <v>100</v>
      </c>
      <c r="L17" s="73">
        <v>4.8</v>
      </c>
      <c r="M17" s="73">
        <v>100</v>
      </c>
      <c r="N17" s="73">
        <v>100</v>
      </c>
      <c r="O17" s="73">
        <v>4.3</v>
      </c>
      <c r="P17" s="457">
        <f t="shared" si="1"/>
        <v>100</v>
      </c>
      <c r="Q17" s="457">
        <f t="shared" si="2"/>
        <v>100</v>
      </c>
      <c r="R17" s="458">
        <f t="shared" si="3"/>
        <v>4.615384615384615</v>
      </c>
      <c r="S17" s="73"/>
      <c r="T17" s="73"/>
      <c r="U17" s="73"/>
      <c r="V17" s="73"/>
      <c r="W17" s="73"/>
      <c r="X17" s="73"/>
    </row>
    <row r="18" spans="1:24" ht="17.25" customHeight="1" thickTop="1" thickBot="1" x14ac:dyDescent="0.25">
      <c r="A18" s="578"/>
      <c r="B18" s="303" t="s">
        <v>70</v>
      </c>
      <c r="C18" s="303">
        <v>26</v>
      </c>
      <c r="D18" s="326">
        <v>16</v>
      </c>
      <c r="E18" s="326">
        <v>10</v>
      </c>
      <c r="F18" s="326">
        <v>0</v>
      </c>
      <c r="H18" s="605"/>
      <c r="I18" s="38" t="s">
        <v>70</v>
      </c>
      <c r="J18" s="73">
        <v>100</v>
      </c>
      <c r="K18" s="73">
        <v>100</v>
      </c>
      <c r="L18" s="73">
        <v>4.4000000000000004</v>
      </c>
      <c r="M18" s="73">
        <v>100</v>
      </c>
      <c r="N18" s="73">
        <v>100</v>
      </c>
      <c r="O18" s="73">
        <v>4.7</v>
      </c>
      <c r="P18" s="457">
        <f t="shared" si="1"/>
        <v>100</v>
      </c>
      <c r="Q18" s="457">
        <f t="shared" si="2"/>
        <v>100</v>
      </c>
      <c r="R18" s="458">
        <f t="shared" si="3"/>
        <v>4.615384615384615</v>
      </c>
      <c r="S18" s="73"/>
      <c r="T18" s="73"/>
      <c r="U18" s="73"/>
      <c r="V18" s="73"/>
      <c r="W18" s="73"/>
      <c r="X18" s="73"/>
    </row>
    <row r="19" spans="1:24" ht="17.25" customHeight="1" thickTop="1" thickBot="1" x14ac:dyDescent="0.25">
      <c r="A19" s="578"/>
      <c r="B19" s="303" t="s">
        <v>64</v>
      </c>
      <c r="C19" s="303">
        <v>27</v>
      </c>
      <c r="D19" s="326">
        <v>9</v>
      </c>
      <c r="E19" s="326">
        <v>16</v>
      </c>
      <c r="F19" s="326">
        <v>2</v>
      </c>
      <c r="H19" s="605"/>
      <c r="I19" s="38" t="s">
        <v>64</v>
      </c>
      <c r="J19" s="73">
        <v>96</v>
      </c>
      <c r="K19" s="73">
        <v>100</v>
      </c>
      <c r="L19" s="73">
        <v>4.5999999999999996</v>
      </c>
      <c r="M19" s="73">
        <v>96</v>
      </c>
      <c r="N19" s="73">
        <v>100</v>
      </c>
      <c r="O19" s="73">
        <v>4.2</v>
      </c>
      <c r="P19" s="457">
        <f t="shared" si="1"/>
        <v>92.592592592592595</v>
      </c>
      <c r="Q19" s="457">
        <f t="shared" si="2"/>
        <v>100</v>
      </c>
      <c r="R19" s="458">
        <f t="shared" si="3"/>
        <v>4.2592592592592595</v>
      </c>
      <c r="S19" s="73"/>
      <c r="T19" s="73"/>
      <c r="U19" s="73"/>
      <c r="V19" s="73"/>
      <c r="W19" s="73"/>
      <c r="X19" s="73"/>
    </row>
    <row r="20" spans="1:24" ht="18" customHeight="1" thickTop="1" thickBot="1" x14ac:dyDescent="0.25">
      <c r="A20" s="578"/>
      <c r="B20" s="303" t="s">
        <v>65</v>
      </c>
      <c r="C20" s="303">
        <v>26</v>
      </c>
      <c r="D20" s="326">
        <v>15</v>
      </c>
      <c r="E20" s="326">
        <v>11</v>
      </c>
      <c r="F20" s="326">
        <v>0</v>
      </c>
      <c r="H20" s="606"/>
      <c r="I20" s="38" t="s">
        <v>65</v>
      </c>
      <c r="J20" s="73">
        <v>100</v>
      </c>
      <c r="K20" s="73">
        <v>100</v>
      </c>
      <c r="L20" s="73">
        <v>4</v>
      </c>
      <c r="M20" s="73">
        <v>100</v>
      </c>
      <c r="N20" s="73">
        <v>100</v>
      </c>
      <c r="O20" s="73">
        <v>4.8</v>
      </c>
      <c r="P20" s="457">
        <f t="shared" si="1"/>
        <v>100</v>
      </c>
      <c r="Q20" s="457">
        <f t="shared" si="2"/>
        <v>100</v>
      </c>
      <c r="R20" s="458">
        <f t="shared" si="3"/>
        <v>4.5769230769230766</v>
      </c>
      <c r="S20" s="73"/>
      <c r="T20" s="73"/>
      <c r="U20" s="73"/>
      <c r="V20" s="73"/>
      <c r="W20" s="73"/>
      <c r="X20" s="73"/>
    </row>
    <row r="21" spans="1:24" ht="40.5" customHeight="1" thickTop="1" thickBot="1" x14ac:dyDescent="0.25">
      <c r="A21" s="174" t="s">
        <v>146</v>
      </c>
      <c r="B21" s="303" t="s">
        <v>67</v>
      </c>
      <c r="C21" s="303"/>
      <c r="D21" s="326"/>
      <c r="E21" s="326"/>
      <c r="F21" s="326"/>
      <c r="H21" s="36" t="s">
        <v>146</v>
      </c>
      <c r="I21" s="443" t="s">
        <v>67</v>
      </c>
      <c r="J21" s="31"/>
      <c r="K21" s="31"/>
      <c r="L21" s="31"/>
      <c r="M21" s="31">
        <v>91</v>
      </c>
      <c r="N21" s="31">
        <v>100</v>
      </c>
      <c r="O21" s="31">
        <v>4.3</v>
      </c>
      <c r="P21" s="457" t="e">
        <f t="shared" si="1"/>
        <v>#DIV/0!</v>
      </c>
      <c r="Q21" s="457" t="e">
        <f t="shared" si="2"/>
        <v>#DIV/0!</v>
      </c>
      <c r="R21" s="458" t="e">
        <f t="shared" si="3"/>
        <v>#DIV/0!</v>
      </c>
      <c r="S21" s="73"/>
      <c r="T21" s="73"/>
      <c r="U21" s="73"/>
      <c r="V21" s="73"/>
      <c r="W21" s="73"/>
      <c r="X21" s="73"/>
    </row>
    <row r="22" spans="1:24" ht="15" thickTop="1" thickBot="1" x14ac:dyDescent="0.2">
      <c r="G22" s="31"/>
    </row>
    <row r="23" spans="1:24" ht="14.25" thickTop="1" x14ac:dyDescent="0.15"/>
  </sheetData>
  <mergeCells count="33">
    <mergeCell ref="D2:D6"/>
    <mergeCell ref="E2:E6"/>
    <mergeCell ref="F2:F6"/>
    <mergeCell ref="A7:A16"/>
    <mergeCell ref="A17:A20"/>
    <mergeCell ref="A1:A6"/>
    <mergeCell ref="B1:B6"/>
    <mergeCell ref="D1:F1"/>
    <mergeCell ref="C1:C6"/>
    <mergeCell ref="U2:U6"/>
    <mergeCell ref="V2:V6"/>
    <mergeCell ref="W2:W6"/>
    <mergeCell ref="H1:H6"/>
    <mergeCell ref="I1:I6"/>
    <mergeCell ref="J1:L1"/>
    <mergeCell ref="M1:O1"/>
    <mergeCell ref="P1:R1"/>
    <mergeCell ref="X2:X6"/>
    <mergeCell ref="H7:H16"/>
    <mergeCell ref="H17:H20"/>
    <mergeCell ref="S1:U1"/>
    <mergeCell ref="V1:X1"/>
    <mergeCell ref="J2:J6"/>
    <mergeCell ref="K2:K6"/>
    <mergeCell ref="L2:L6"/>
    <mergeCell ref="M2:M6"/>
    <mergeCell ref="N2:N6"/>
    <mergeCell ref="O2:O6"/>
    <mergeCell ref="P2:P6"/>
    <mergeCell ref="Q2:Q6"/>
    <mergeCell ref="R2:R6"/>
    <mergeCell ref="S2:S6"/>
    <mergeCell ref="T2:T6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zoomScaleNormal="100" zoomScalePageLayoutView="60" workbookViewId="0">
      <selection activeCell="P8" sqref="P8:R19"/>
    </sheetView>
  </sheetViews>
  <sheetFormatPr defaultRowHeight="13.5" x14ac:dyDescent="0.15"/>
  <cols>
    <col min="1" max="1" width="9.625"/>
    <col min="2" max="2" width="6.25" customWidth="1"/>
    <col min="3" max="3" width="3.375" customWidth="1"/>
    <col min="4" max="4" width="3.25" customWidth="1"/>
    <col min="5" max="5" width="3.125" customWidth="1"/>
    <col min="6" max="6" width="3.25" customWidth="1"/>
    <col min="7" max="1014" width="9.625"/>
  </cols>
  <sheetData>
    <row r="1" spans="1:24" ht="19.5" thickBot="1" x14ac:dyDescent="0.35">
      <c r="A1" s="28" t="s">
        <v>52</v>
      </c>
      <c r="B1" s="28"/>
      <c r="C1" s="28"/>
      <c r="D1" s="28"/>
      <c r="E1" s="28"/>
      <c r="F1" s="28"/>
    </row>
    <row r="2" spans="1:24" ht="16.5" customHeight="1" thickTop="1" thickBot="1" x14ac:dyDescent="0.2">
      <c r="A2" s="510" t="s">
        <v>53</v>
      </c>
      <c r="B2" s="518" t="s">
        <v>54</v>
      </c>
      <c r="C2" s="518" t="s">
        <v>261</v>
      </c>
      <c r="D2" s="509" t="s">
        <v>277</v>
      </c>
      <c r="E2" s="509"/>
      <c r="F2" s="509"/>
      <c r="H2" s="530" t="s">
        <v>53</v>
      </c>
      <c r="I2" s="507" t="s">
        <v>54</v>
      </c>
      <c r="J2" s="501" t="s">
        <v>55</v>
      </c>
      <c r="K2" s="501"/>
      <c r="L2" s="501"/>
      <c r="M2" s="501" t="s">
        <v>56</v>
      </c>
      <c r="N2" s="501"/>
      <c r="O2" s="501"/>
      <c r="P2" s="501" t="s">
        <v>57</v>
      </c>
      <c r="Q2" s="501"/>
      <c r="R2" s="501"/>
      <c r="S2" s="501" t="s">
        <v>58</v>
      </c>
      <c r="T2" s="501"/>
      <c r="U2" s="501"/>
      <c r="V2" s="501" t="s">
        <v>59</v>
      </c>
      <c r="W2" s="501"/>
      <c r="X2" s="501"/>
    </row>
    <row r="3" spans="1:24" ht="14.85" customHeight="1" thickTop="1" thickBot="1" x14ac:dyDescent="0.2">
      <c r="A3" s="510"/>
      <c r="B3" s="519"/>
      <c r="C3" s="519"/>
      <c r="D3" s="509">
        <v>5</v>
      </c>
      <c r="E3" s="509">
        <v>4</v>
      </c>
      <c r="F3" s="509">
        <v>3</v>
      </c>
      <c r="H3" s="530"/>
      <c r="I3" s="507"/>
      <c r="J3" s="502" t="s">
        <v>60</v>
      </c>
      <c r="K3" s="503" t="s">
        <v>61</v>
      </c>
      <c r="L3" s="502" t="s">
        <v>62</v>
      </c>
      <c r="M3" s="504" t="s">
        <v>60</v>
      </c>
      <c r="N3" s="504" t="s">
        <v>61</v>
      </c>
      <c r="O3" s="505" t="s">
        <v>62</v>
      </c>
      <c r="P3" s="504" t="s">
        <v>60</v>
      </c>
      <c r="Q3" s="504" t="s">
        <v>61</v>
      </c>
      <c r="R3" s="505" t="s">
        <v>62</v>
      </c>
      <c r="S3" s="497" t="s">
        <v>60</v>
      </c>
      <c r="T3" s="497" t="s">
        <v>61</v>
      </c>
      <c r="U3" s="497" t="s">
        <v>62</v>
      </c>
      <c r="V3" s="497" t="s">
        <v>60</v>
      </c>
      <c r="W3" s="497" t="s">
        <v>61</v>
      </c>
      <c r="X3" s="497" t="s">
        <v>62</v>
      </c>
    </row>
    <row r="4" spans="1:24" ht="15" thickTop="1" thickBot="1" x14ac:dyDescent="0.2">
      <c r="A4" s="510"/>
      <c r="B4" s="519"/>
      <c r="C4" s="519"/>
      <c r="D4" s="509"/>
      <c r="E4" s="509"/>
      <c r="F4" s="509"/>
      <c r="H4" s="530"/>
      <c r="I4" s="507"/>
      <c r="J4" s="502"/>
      <c r="K4" s="503"/>
      <c r="L4" s="502"/>
      <c r="M4" s="504"/>
      <c r="N4" s="504"/>
      <c r="O4" s="505"/>
      <c r="P4" s="504"/>
      <c r="Q4" s="504"/>
      <c r="R4" s="505"/>
      <c r="S4" s="497"/>
      <c r="T4" s="497"/>
      <c r="U4" s="497"/>
      <c r="V4" s="497"/>
      <c r="W4" s="497"/>
      <c r="X4" s="497"/>
    </row>
    <row r="5" spans="1:24" ht="15" thickTop="1" thickBot="1" x14ac:dyDescent="0.2">
      <c r="A5" s="510"/>
      <c r="B5" s="519"/>
      <c r="C5" s="519"/>
      <c r="D5" s="509"/>
      <c r="E5" s="509"/>
      <c r="F5" s="509"/>
      <c r="H5" s="530"/>
      <c r="I5" s="507"/>
      <c r="J5" s="502"/>
      <c r="K5" s="503"/>
      <c r="L5" s="502"/>
      <c r="M5" s="504"/>
      <c r="N5" s="504"/>
      <c r="O5" s="505"/>
      <c r="P5" s="504"/>
      <c r="Q5" s="504"/>
      <c r="R5" s="505"/>
      <c r="S5" s="497"/>
      <c r="T5" s="497"/>
      <c r="U5" s="497"/>
      <c r="V5" s="497"/>
      <c r="W5" s="497"/>
      <c r="X5" s="497"/>
    </row>
    <row r="6" spans="1:24" ht="15" thickTop="1" thickBot="1" x14ac:dyDescent="0.2">
      <c r="A6" s="510"/>
      <c r="B6" s="519"/>
      <c r="C6" s="519"/>
      <c r="D6" s="509"/>
      <c r="E6" s="509"/>
      <c r="F6" s="509"/>
      <c r="H6" s="530"/>
      <c r="I6" s="507"/>
      <c r="J6" s="502"/>
      <c r="K6" s="503"/>
      <c r="L6" s="502"/>
      <c r="M6" s="504"/>
      <c r="N6" s="504"/>
      <c r="O6" s="505"/>
      <c r="P6" s="504"/>
      <c r="Q6" s="504"/>
      <c r="R6" s="505"/>
      <c r="S6" s="497"/>
      <c r="T6" s="497"/>
      <c r="U6" s="497"/>
      <c r="V6" s="497"/>
      <c r="W6" s="497"/>
      <c r="X6" s="497"/>
    </row>
    <row r="7" spans="1:24" ht="42" customHeight="1" thickTop="1" thickBot="1" x14ac:dyDescent="0.2">
      <c r="A7" s="510"/>
      <c r="B7" s="520"/>
      <c r="C7" s="520"/>
      <c r="D7" s="509"/>
      <c r="E7" s="509"/>
      <c r="F7" s="509"/>
      <c r="H7" s="530"/>
      <c r="I7" s="507"/>
      <c r="J7" s="502"/>
      <c r="K7" s="503"/>
      <c r="L7" s="502"/>
      <c r="M7" s="504"/>
      <c r="N7" s="504"/>
      <c r="O7" s="505"/>
      <c r="P7" s="504"/>
      <c r="Q7" s="504"/>
      <c r="R7" s="505"/>
      <c r="S7" s="497"/>
      <c r="T7" s="497"/>
      <c r="U7" s="497"/>
      <c r="V7" s="497"/>
      <c r="W7" s="497"/>
      <c r="X7" s="497"/>
    </row>
    <row r="8" spans="1:24" ht="15.75" thickTop="1" thickBot="1" x14ac:dyDescent="0.25">
      <c r="A8" s="547" t="s">
        <v>29</v>
      </c>
      <c r="B8" s="300" t="s">
        <v>79</v>
      </c>
      <c r="C8" s="300">
        <v>22</v>
      </c>
      <c r="D8" s="301">
        <v>10</v>
      </c>
      <c r="E8" s="301">
        <v>5</v>
      </c>
      <c r="F8" s="301">
        <v>7</v>
      </c>
      <c r="H8" s="575" t="s">
        <v>29</v>
      </c>
      <c r="I8" s="37" t="s">
        <v>79</v>
      </c>
      <c r="J8" s="31">
        <v>85</v>
      </c>
      <c r="K8" s="31">
        <v>100</v>
      </c>
      <c r="L8" s="50">
        <v>3.8</v>
      </c>
      <c r="M8" s="31">
        <v>100</v>
      </c>
      <c r="N8" s="31">
        <v>100</v>
      </c>
      <c r="O8" s="31">
        <v>4</v>
      </c>
      <c r="P8" s="463">
        <f>((D8+E8)/C8)*100</f>
        <v>68.181818181818173</v>
      </c>
      <c r="Q8" s="45">
        <f>((D8+E8+F8)/C8)*100</f>
        <v>100</v>
      </c>
      <c r="R8" s="45">
        <f t="shared" ref="R8" si="0">(D8*5+E8*4+F8*3)/C8</f>
        <v>4.1363636363636367</v>
      </c>
      <c r="S8" s="31"/>
      <c r="T8" s="31"/>
      <c r="U8" s="31"/>
      <c r="V8" s="31"/>
      <c r="W8" s="31"/>
      <c r="X8" s="31"/>
    </row>
    <row r="9" spans="1:24" ht="15.75" thickTop="1" thickBot="1" x14ac:dyDescent="0.25">
      <c r="A9" s="547"/>
      <c r="B9" s="300" t="s">
        <v>72</v>
      </c>
      <c r="C9" s="300">
        <v>25</v>
      </c>
      <c r="D9" s="301">
        <v>12</v>
      </c>
      <c r="E9" s="301">
        <v>6</v>
      </c>
      <c r="F9" s="301">
        <v>7</v>
      </c>
      <c r="H9" s="575"/>
      <c r="I9" s="35" t="s">
        <v>72</v>
      </c>
      <c r="J9" s="31">
        <v>88</v>
      </c>
      <c r="K9" s="31">
        <v>100</v>
      </c>
      <c r="L9" s="50">
        <v>3.9</v>
      </c>
      <c r="M9" s="31">
        <v>100</v>
      </c>
      <c r="N9" s="31">
        <v>100</v>
      </c>
      <c r="O9" s="31">
        <v>4.5999999999999996</v>
      </c>
      <c r="P9" s="463">
        <f t="shared" ref="P9:P19" si="1">((D9+E9)/C9)*100</f>
        <v>72</v>
      </c>
      <c r="Q9" s="45">
        <f t="shared" ref="Q9:Q19" si="2">((D9+E9+F9)/C9)*100</f>
        <v>100</v>
      </c>
      <c r="R9" s="45">
        <f t="shared" ref="R9:R19" si="3">(D9*5+E9*4+F9*3)/C9</f>
        <v>4.2</v>
      </c>
      <c r="S9" s="31"/>
      <c r="T9" s="31"/>
      <c r="U9" s="31"/>
      <c r="V9" s="31"/>
      <c r="W9" s="31"/>
      <c r="X9" s="31"/>
    </row>
    <row r="10" spans="1:24" ht="15.75" thickTop="1" thickBot="1" x14ac:dyDescent="0.25">
      <c r="A10" s="547"/>
      <c r="B10" s="300" t="s">
        <v>83</v>
      </c>
      <c r="C10" s="300">
        <v>25</v>
      </c>
      <c r="D10" s="301">
        <v>8</v>
      </c>
      <c r="E10" s="301">
        <v>10</v>
      </c>
      <c r="F10" s="301">
        <v>7</v>
      </c>
      <c r="H10" s="575"/>
      <c r="I10" s="35" t="s">
        <v>83</v>
      </c>
      <c r="J10" s="31">
        <v>88</v>
      </c>
      <c r="K10" s="31">
        <v>100</v>
      </c>
      <c r="L10" s="50">
        <v>4</v>
      </c>
      <c r="M10" s="31">
        <v>100</v>
      </c>
      <c r="N10" s="31">
        <v>100</v>
      </c>
      <c r="O10" s="31">
        <v>4</v>
      </c>
      <c r="P10" s="463">
        <f t="shared" si="1"/>
        <v>72</v>
      </c>
      <c r="Q10" s="45">
        <f t="shared" si="2"/>
        <v>100</v>
      </c>
      <c r="R10" s="45">
        <f t="shared" si="3"/>
        <v>4.04</v>
      </c>
      <c r="S10" s="31"/>
      <c r="T10" s="31"/>
      <c r="U10" s="31"/>
      <c r="V10" s="31"/>
      <c r="W10" s="31"/>
      <c r="X10" s="31"/>
    </row>
    <row r="11" spans="1:24" ht="15.75" thickTop="1" thickBot="1" x14ac:dyDescent="0.25">
      <c r="A11" s="547"/>
      <c r="B11" s="300" t="s">
        <v>139</v>
      </c>
      <c r="C11" s="300">
        <v>18</v>
      </c>
      <c r="D11" s="301">
        <v>3</v>
      </c>
      <c r="E11" s="301">
        <v>7</v>
      </c>
      <c r="F11" s="301">
        <v>8</v>
      </c>
      <c r="H11" s="575"/>
      <c r="I11" s="35" t="s">
        <v>139</v>
      </c>
      <c r="J11" s="31">
        <v>100</v>
      </c>
      <c r="K11" s="31">
        <v>100</v>
      </c>
      <c r="L11" s="50">
        <v>4.3</v>
      </c>
      <c r="M11" s="31">
        <v>100</v>
      </c>
      <c r="N11" s="31">
        <v>100</v>
      </c>
      <c r="O11" s="31">
        <v>4</v>
      </c>
      <c r="P11" s="463">
        <f t="shared" si="1"/>
        <v>55.555555555555557</v>
      </c>
      <c r="Q11" s="45">
        <f t="shared" si="2"/>
        <v>100</v>
      </c>
      <c r="R11" s="45">
        <f t="shared" si="3"/>
        <v>3.7222222222222223</v>
      </c>
      <c r="S11" s="31"/>
      <c r="T11" s="31"/>
      <c r="U11" s="31"/>
      <c r="V11" s="31"/>
      <c r="W11" s="31"/>
      <c r="X11" s="31"/>
    </row>
    <row r="12" spans="1:24" ht="15.75" thickTop="1" thickBot="1" x14ac:dyDescent="0.25">
      <c r="A12" s="547"/>
      <c r="B12" s="300" t="s">
        <v>140</v>
      </c>
      <c r="C12" s="300">
        <v>21</v>
      </c>
      <c r="D12" s="301">
        <v>2</v>
      </c>
      <c r="E12" s="301">
        <v>4</v>
      </c>
      <c r="F12" s="301">
        <v>15</v>
      </c>
      <c r="H12" s="575"/>
      <c r="I12" s="35" t="s">
        <v>140</v>
      </c>
      <c r="J12" s="31">
        <v>68</v>
      </c>
      <c r="K12" s="31">
        <v>100</v>
      </c>
      <c r="L12" s="50">
        <v>3.8</v>
      </c>
      <c r="M12" s="31">
        <v>100</v>
      </c>
      <c r="N12" s="31">
        <v>100</v>
      </c>
      <c r="O12" s="31">
        <v>4</v>
      </c>
      <c r="P12" s="463">
        <f t="shared" si="1"/>
        <v>28.571428571428569</v>
      </c>
      <c r="Q12" s="45">
        <f t="shared" si="2"/>
        <v>100</v>
      </c>
      <c r="R12" s="45">
        <f t="shared" si="3"/>
        <v>3.3809523809523809</v>
      </c>
      <c r="S12" s="31"/>
      <c r="T12" s="31"/>
      <c r="U12" s="31"/>
      <c r="V12" s="31"/>
      <c r="W12" s="31"/>
      <c r="X12" s="31"/>
    </row>
    <row r="13" spans="1:24" ht="15.75" thickTop="1" thickBot="1" x14ac:dyDescent="0.25">
      <c r="A13" s="547"/>
      <c r="B13" s="300" t="s">
        <v>80</v>
      </c>
      <c r="C13" s="300"/>
      <c r="D13" s="301"/>
      <c r="E13" s="301"/>
      <c r="F13" s="301"/>
      <c r="H13" s="575"/>
      <c r="I13" s="35" t="s">
        <v>80</v>
      </c>
      <c r="J13" s="31"/>
      <c r="K13" s="31"/>
      <c r="L13" s="50"/>
      <c r="M13" s="31">
        <v>100</v>
      </c>
      <c r="N13" s="31">
        <v>100</v>
      </c>
      <c r="O13" s="31">
        <v>4.9000000000000004</v>
      </c>
      <c r="P13" s="460" t="e">
        <f t="shared" si="1"/>
        <v>#DIV/0!</v>
      </c>
      <c r="Q13" s="45" t="e">
        <f t="shared" si="2"/>
        <v>#DIV/0!</v>
      </c>
      <c r="R13" s="45" t="e">
        <f t="shared" si="3"/>
        <v>#DIV/0!</v>
      </c>
      <c r="S13" s="31"/>
      <c r="T13" s="31"/>
      <c r="U13" s="31"/>
      <c r="V13" s="31"/>
      <c r="W13" s="31"/>
      <c r="X13" s="31"/>
    </row>
    <row r="14" spans="1:24" ht="15.75" thickTop="1" thickBot="1" x14ac:dyDescent="0.25">
      <c r="A14" s="547"/>
      <c r="B14" s="300" t="s">
        <v>93</v>
      </c>
      <c r="C14" s="300"/>
      <c r="D14" s="301"/>
      <c r="E14" s="301"/>
      <c r="F14" s="301"/>
      <c r="H14" s="575"/>
      <c r="I14" s="35" t="s">
        <v>93</v>
      </c>
      <c r="J14" s="31"/>
      <c r="K14" s="43"/>
      <c r="L14" s="50"/>
      <c r="M14" s="31">
        <v>100</v>
      </c>
      <c r="N14" s="31">
        <v>100</v>
      </c>
      <c r="O14" s="31">
        <v>5</v>
      </c>
      <c r="P14" s="460" t="e">
        <f t="shared" si="1"/>
        <v>#DIV/0!</v>
      </c>
      <c r="Q14" s="45" t="e">
        <f t="shared" si="2"/>
        <v>#DIV/0!</v>
      </c>
      <c r="R14" s="45" t="e">
        <f t="shared" si="3"/>
        <v>#DIV/0!</v>
      </c>
      <c r="S14" s="31"/>
      <c r="T14" s="31"/>
      <c r="U14" s="31"/>
      <c r="V14" s="31"/>
      <c r="W14" s="31"/>
      <c r="X14" s="31"/>
    </row>
    <row r="15" spans="1:24" ht="15.75" thickTop="1" thickBot="1" x14ac:dyDescent="0.25">
      <c r="A15" s="547"/>
      <c r="B15" s="300" t="s">
        <v>66</v>
      </c>
      <c r="C15" s="300"/>
      <c r="D15" s="301"/>
      <c r="E15" s="301"/>
      <c r="F15" s="301"/>
      <c r="H15" s="575"/>
      <c r="I15" s="35" t="s">
        <v>66</v>
      </c>
      <c r="J15" s="31"/>
      <c r="K15" s="43"/>
      <c r="L15" s="50"/>
      <c r="M15" s="31">
        <v>100</v>
      </c>
      <c r="N15" s="31">
        <v>100</v>
      </c>
      <c r="O15" s="31">
        <v>5</v>
      </c>
      <c r="P15" s="460" t="e">
        <f t="shared" si="1"/>
        <v>#DIV/0!</v>
      </c>
      <c r="Q15" s="45" t="e">
        <f t="shared" si="2"/>
        <v>#DIV/0!</v>
      </c>
      <c r="R15" s="45" t="e">
        <f t="shared" si="3"/>
        <v>#DIV/0!</v>
      </c>
      <c r="S15" s="31"/>
      <c r="T15" s="31"/>
      <c r="U15" s="31"/>
      <c r="V15" s="31"/>
      <c r="W15" s="31"/>
      <c r="X15" s="31"/>
    </row>
    <row r="16" spans="1:24" ht="15.75" thickTop="1" thickBot="1" x14ac:dyDescent="0.25">
      <c r="A16" s="547"/>
      <c r="B16" s="300" t="s">
        <v>67</v>
      </c>
      <c r="C16" s="300"/>
      <c r="D16" s="301"/>
      <c r="E16" s="301"/>
      <c r="F16" s="301"/>
      <c r="H16" s="575"/>
      <c r="I16" s="35" t="s">
        <v>67</v>
      </c>
      <c r="J16" s="31"/>
      <c r="K16" s="43"/>
      <c r="L16" s="50"/>
      <c r="M16" s="31">
        <v>100</v>
      </c>
      <c r="N16" s="31">
        <v>100</v>
      </c>
      <c r="O16" s="31">
        <v>5</v>
      </c>
      <c r="P16" s="460" t="e">
        <f t="shared" si="1"/>
        <v>#DIV/0!</v>
      </c>
      <c r="Q16" s="45" t="e">
        <f t="shared" si="2"/>
        <v>#DIV/0!</v>
      </c>
      <c r="R16" s="45" t="e">
        <f t="shared" si="3"/>
        <v>#DIV/0!</v>
      </c>
      <c r="S16" s="31"/>
      <c r="T16" s="31"/>
      <c r="U16" s="31"/>
      <c r="V16" s="31"/>
      <c r="W16" s="31"/>
      <c r="X16" s="31"/>
    </row>
    <row r="17" spans="1:24" ht="15.75" thickTop="1" thickBot="1" x14ac:dyDescent="0.25">
      <c r="A17" s="547" t="s">
        <v>32</v>
      </c>
      <c r="B17" s="300" t="s">
        <v>161</v>
      </c>
      <c r="C17" s="300"/>
      <c r="D17" s="301"/>
      <c r="E17" s="301"/>
      <c r="F17" s="301"/>
      <c r="H17" s="575" t="s">
        <v>32</v>
      </c>
      <c r="I17" s="35" t="s">
        <v>161</v>
      </c>
      <c r="J17" s="31"/>
      <c r="K17" s="43"/>
      <c r="L17" s="50"/>
      <c r="M17" s="31">
        <v>100</v>
      </c>
      <c r="N17" s="31">
        <v>100</v>
      </c>
      <c r="O17" s="31">
        <v>4.5</v>
      </c>
      <c r="P17" s="460" t="e">
        <f t="shared" si="1"/>
        <v>#DIV/0!</v>
      </c>
      <c r="Q17" s="45" t="e">
        <f t="shared" si="2"/>
        <v>#DIV/0!</v>
      </c>
      <c r="R17" s="45" t="e">
        <f t="shared" si="3"/>
        <v>#DIV/0!</v>
      </c>
      <c r="S17" s="31"/>
      <c r="T17" s="31"/>
      <c r="U17" s="31"/>
      <c r="V17" s="31"/>
      <c r="W17" s="31"/>
      <c r="X17" s="31"/>
    </row>
    <row r="18" spans="1:24" ht="15.75" thickTop="1" thickBot="1" x14ac:dyDescent="0.25">
      <c r="A18" s="547"/>
      <c r="B18" s="300" t="s">
        <v>162</v>
      </c>
      <c r="C18" s="300"/>
      <c r="D18" s="301"/>
      <c r="E18" s="301"/>
      <c r="F18" s="301"/>
      <c r="H18" s="575"/>
      <c r="I18" s="35" t="s">
        <v>162</v>
      </c>
      <c r="J18" s="31"/>
      <c r="K18" s="43"/>
      <c r="L18" s="50"/>
      <c r="M18" s="31">
        <v>100</v>
      </c>
      <c r="N18" s="31">
        <v>100</v>
      </c>
      <c r="O18" s="31">
        <v>5</v>
      </c>
      <c r="P18" s="460" t="e">
        <f t="shared" si="1"/>
        <v>#DIV/0!</v>
      </c>
      <c r="Q18" s="45" t="e">
        <f t="shared" si="2"/>
        <v>#DIV/0!</v>
      </c>
      <c r="R18" s="45" t="e">
        <f t="shared" si="3"/>
        <v>#DIV/0!</v>
      </c>
      <c r="S18" s="31"/>
      <c r="T18" s="31"/>
      <c r="U18" s="31"/>
      <c r="V18" s="31"/>
      <c r="W18" s="31"/>
      <c r="X18" s="31"/>
    </row>
    <row r="19" spans="1:24" ht="15.75" thickTop="1" thickBot="1" x14ac:dyDescent="0.25">
      <c r="A19" s="547"/>
      <c r="B19" s="300" t="s">
        <v>163</v>
      </c>
      <c r="C19" s="300"/>
      <c r="D19" s="301"/>
      <c r="E19" s="301"/>
      <c r="F19" s="301"/>
      <c r="H19" s="575"/>
      <c r="I19" s="35" t="s">
        <v>163</v>
      </c>
      <c r="J19" s="31"/>
      <c r="K19" s="43"/>
      <c r="L19" s="50"/>
      <c r="M19" s="31">
        <v>100</v>
      </c>
      <c r="N19" s="31">
        <v>100</v>
      </c>
      <c r="O19" s="31">
        <v>4.4000000000000004</v>
      </c>
      <c r="P19" s="460" t="e">
        <f t="shared" si="1"/>
        <v>#DIV/0!</v>
      </c>
      <c r="Q19" s="45" t="e">
        <f t="shared" si="2"/>
        <v>#DIV/0!</v>
      </c>
      <c r="R19" s="45" t="e">
        <f t="shared" si="3"/>
        <v>#DIV/0!</v>
      </c>
      <c r="S19" s="31"/>
      <c r="T19" s="31"/>
      <c r="U19" s="31"/>
      <c r="V19" s="31"/>
      <c r="W19" s="31"/>
      <c r="X19" s="31"/>
    </row>
    <row r="20" spans="1:24" ht="14.25" thickTop="1" x14ac:dyDescent="0.15"/>
  </sheetData>
  <mergeCells count="33">
    <mergeCell ref="D3:D7"/>
    <mergeCell ref="E3:E7"/>
    <mergeCell ref="F3:F7"/>
    <mergeCell ref="A17:A19"/>
    <mergeCell ref="A8:A16"/>
    <mergeCell ref="A2:A7"/>
    <mergeCell ref="B2:B7"/>
    <mergeCell ref="D2:F2"/>
    <mergeCell ref="C2:C7"/>
    <mergeCell ref="U3:U7"/>
    <mergeCell ref="V3:V7"/>
    <mergeCell ref="W3:W7"/>
    <mergeCell ref="H2:H7"/>
    <mergeCell ref="I2:I7"/>
    <mergeCell ref="J2:L2"/>
    <mergeCell ref="M2:O2"/>
    <mergeCell ref="P2:R2"/>
    <mergeCell ref="X3:X7"/>
    <mergeCell ref="H8:H16"/>
    <mergeCell ref="H17:H19"/>
    <mergeCell ref="S2:U2"/>
    <mergeCell ref="V2:X2"/>
    <mergeCell ref="J3:J7"/>
    <mergeCell ref="K3:K7"/>
    <mergeCell ref="L3:L7"/>
    <mergeCell ref="M3:M7"/>
    <mergeCell ref="N3:N7"/>
    <mergeCell ref="O3:O7"/>
    <mergeCell ref="P3:P7"/>
    <mergeCell ref="Q3:Q7"/>
    <mergeCell ref="R3:R7"/>
    <mergeCell ref="S3:S7"/>
    <mergeCell ref="T3:T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opLeftCell="A4" zoomScaleNormal="100" zoomScalePageLayoutView="60" workbookViewId="0">
      <selection activeCell="B5" sqref="B5:AB5"/>
    </sheetView>
  </sheetViews>
  <sheetFormatPr defaultRowHeight="13.5" x14ac:dyDescent="0.15"/>
  <cols>
    <col min="1" max="1" width="19.375" customWidth="1"/>
    <col min="2" max="2" width="3.5" customWidth="1"/>
    <col min="3" max="3" width="3.125" customWidth="1"/>
    <col min="4" max="4" width="3" customWidth="1"/>
    <col min="5" max="5" width="3.125" customWidth="1"/>
    <col min="6" max="6" width="3.875" customWidth="1"/>
    <col min="7" max="7" width="3.375" customWidth="1"/>
    <col min="8" max="9" width="3.125" customWidth="1"/>
    <col min="10" max="10" width="3.5" customWidth="1"/>
    <col min="11" max="11" width="3.375" customWidth="1"/>
    <col min="12" max="12" width="4" customWidth="1"/>
    <col min="13" max="13" width="3" customWidth="1"/>
    <col min="14" max="15" width="3.125" customWidth="1"/>
    <col min="16" max="16" width="3.25" customWidth="1"/>
    <col min="17" max="17" width="3" customWidth="1"/>
    <col min="18" max="18" width="4.25" customWidth="1"/>
    <col min="19" max="19" width="3.25" customWidth="1"/>
    <col min="20" max="22" width="3.375" customWidth="1"/>
    <col min="23" max="23" width="3" customWidth="1"/>
    <col min="24" max="24" width="3.75" customWidth="1"/>
    <col min="25" max="25" width="3.375" customWidth="1"/>
    <col min="26" max="26" width="3.625" customWidth="1"/>
    <col min="27" max="27" width="3.375" customWidth="1"/>
    <col min="28" max="28" width="3.875" customWidth="1"/>
    <col min="29" max="29" width="6.75" customWidth="1"/>
    <col min="30" max="30" width="3.375" customWidth="1"/>
    <col min="31" max="31" width="4.625" customWidth="1"/>
    <col min="32" max="1021" width="9.75"/>
  </cols>
  <sheetData>
    <row r="1" spans="1:29" x14ac:dyDescent="0.15">
      <c r="A1" s="493" t="s">
        <v>180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</row>
    <row r="2" spans="1:29" ht="15" customHeight="1" x14ac:dyDescent="0.15">
      <c r="A2" s="2"/>
      <c r="B2" s="469" t="s">
        <v>0</v>
      </c>
      <c r="C2" s="469"/>
      <c r="D2" s="469"/>
      <c r="E2" s="469"/>
      <c r="F2" s="469"/>
      <c r="G2" s="469" t="s">
        <v>1</v>
      </c>
      <c r="H2" s="469"/>
      <c r="I2" s="469"/>
      <c r="J2" s="469"/>
      <c r="K2" s="469"/>
      <c r="L2" s="469"/>
      <c r="M2" s="469" t="s">
        <v>2</v>
      </c>
      <c r="N2" s="469"/>
      <c r="O2" s="469"/>
      <c r="P2" s="469"/>
      <c r="Q2" s="469"/>
      <c r="R2" s="469"/>
      <c r="S2" s="469" t="s">
        <v>3</v>
      </c>
      <c r="T2" s="469"/>
      <c r="U2" s="469"/>
      <c r="V2" s="469"/>
      <c r="W2" s="469"/>
      <c r="X2" s="469"/>
      <c r="Y2" s="469" t="s">
        <v>4</v>
      </c>
      <c r="Z2" s="469"/>
      <c r="AA2" s="469"/>
      <c r="AB2" s="469"/>
      <c r="AC2" s="492" t="s">
        <v>7</v>
      </c>
    </row>
    <row r="3" spans="1:29" ht="10.5" customHeight="1" x14ac:dyDescent="0.2">
      <c r="A3" s="3" t="s">
        <v>8</v>
      </c>
      <c r="B3" s="4" t="s">
        <v>9</v>
      </c>
      <c r="C3" s="4" t="s">
        <v>10</v>
      </c>
      <c r="D3" s="4" t="s">
        <v>11</v>
      </c>
      <c r="E3" s="4" t="s">
        <v>12</v>
      </c>
      <c r="F3" s="5" t="s">
        <v>14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6" t="s">
        <v>14</v>
      </c>
      <c r="M3" s="7" t="s">
        <v>9</v>
      </c>
      <c r="N3" s="4" t="s">
        <v>10</v>
      </c>
      <c r="O3" s="4" t="s">
        <v>11</v>
      </c>
      <c r="P3" s="4" t="s">
        <v>12</v>
      </c>
      <c r="Q3" s="4" t="s">
        <v>13</v>
      </c>
      <c r="R3" s="6" t="s">
        <v>14</v>
      </c>
      <c r="S3" s="4" t="s">
        <v>9</v>
      </c>
      <c r="T3" s="4" t="s">
        <v>10</v>
      </c>
      <c r="U3" s="4" t="s">
        <v>11</v>
      </c>
      <c r="V3" s="4" t="s">
        <v>12</v>
      </c>
      <c r="W3" s="4" t="s">
        <v>13</v>
      </c>
      <c r="X3" s="6" t="s">
        <v>14</v>
      </c>
      <c r="Y3" s="4" t="s">
        <v>9</v>
      </c>
      <c r="Z3" s="4" t="s">
        <v>10</v>
      </c>
      <c r="AA3" s="4" t="s">
        <v>11</v>
      </c>
      <c r="AB3" s="8" t="s">
        <v>14</v>
      </c>
      <c r="AC3" s="492"/>
    </row>
    <row r="4" spans="1:29" ht="12" customHeight="1" x14ac:dyDescent="0.2">
      <c r="A4" s="11" t="s">
        <v>15</v>
      </c>
      <c r="B4" s="27">
        <v>32</v>
      </c>
      <c r="C4" s="27">
        <v>39</v>
      </c>
      <c r="D4" s="27">
        <v>64</v>
      </c>
      <c r="E4" s="27">
        <v>63.6</v>
      </c>
      <c r="F4" s="270">
        <v>49.65</v>
      </c>
      <c r="G4" s="27">
        <v>42</v>
      </c>
      <c r="H4" s="27">
        <v>22</v>
      </c>
      <c r="I4" s="27">
        <v>28</v>
      </c>
      <c r="J4" s="27">
        <v>38</v>
      </c>
      <c r="K4" s="27">
        <v>48</v>
      </c>
      <c r="L4" s="270">
        <v>35.6</v>
      </c>
      <c r="M4" s="27">
        <v>45.8</v>
      </c>
      <c r="N4" s="27">
        <v>56</v>
      </c>
      <c r="O4" s="27">
        <v>56</v>
      </c>
      <c r="P4" s="27">
        <v>21</v>
      </c>
      <c r="Q4" s="27">
        <v>52</v>
      </c>
      <c r="R4" s="270">
        <v>46.160000000000004</v>
      </c>
      <c r="S4" s="27">
        <v>59</v>
      </c>
      <c r="T4" s="27">
        <v>32</v>
      </c>
      <c r="U4" s="27">
        <v>47</v>
      </c>
      <c r="V4" s="27">
        <v>38</v>
      </c>
      <c r="W4" s="27">
        <v>27</v>
      </c>
      <c r="X4" s="270">
        <v>40.6</v>
      </c>
      <c r="Y4" s="27">
        <v>36</v>
      </c>
      <c r="Z4" s="27">
        <v>48</v>
      </c>
      <c r="AA4" s="27">
        <v>57</v>
      </c>
      <c r="AB4" s="271">
        <v>47</v>
      </c>
      <c r="AC4" s="272">
        <v>43.802</v>
      </c>
    </row>
    <row r="5" spans="1:29" ht="10.5" customHeight="1" x14ac:dyDescent="0.2">
      <c r="A5" s="12" t="s">
        <v>16</v>
      </c>
      <c r="B5" s="27">
        <v>52</v>
      </c>
      <c r="C5" s="27">
        <v>95.6</v>
      </c>
      <c r="D5" s="27">
        <v>84</v>
      </c>
      <c r="E5" s="27">
        <v>84</v>
      </c>
      <c r="F5" s="270">
        <v>78.900000000000006</v>
      </c>
      <c r="G5" s="27">
        <v>46</v>
      </c>
      <c r="H5" s="27">
        <v>85</v>
      </c>
      <c r="I5" s="27">
        <v>36</v>
      </c>
      <c r="J5" s="27">
        <v>61</v>
      </c>
      <c r="K5" s="27">
        <v>57</v>
      </c>
      <c r="L5" s="270">
        <v>57</v>
      </c>
      <c r="M5" s="27">
        <v>37.5</v>
      </c>
      <c r="N5" s="27">
        <v>63.6</v>
      </c>
      <c r="O5" s="27">
        <v>96</v>
      </c>
      <c r="P5" s="27">
        <v>37</v>
      </c>
      <c r="Q5" s="27">
        <v>60</v>
      </c>
      <c r="R5" s="270">
        <v>58.820000000000007</v>
      </c>
      <c r="S5" s="27">
        <v>57</v>
      </c>
      <c r="T5" s="27">
        <v>60</v>
      </c>
      <c r="U5" s="27">
        <v>72</v>
      </c>
      <c r="V5" s="27">
        <v>33</v>
      </c>
      <c r="W5" s="27">
        <v>32</v>
      </c>
      <c r="X5" s="270">
        <v>50.8</v>
      </c>
      <c r="Y5" s="273">
        <v>32</v>
      </c>
      <c r="Z5" s="27">
        <v>60</v>
      </c>
      <c r="AA5" s="27">
        <v>70</v>
      </c>
      <c r="AB5" s="271">
        <v>54</v>
      </c>
      <c r="AC5" s="272">
        <v>59.904000000000011</v>
      </c>
    </row>
    <row r="6" spans="1:29" ht="9.75" customHeight="1" x14ac:dyDescent="0.2">
      <c r="A6" s="12" t="s">
        <v>17</v>
      </c>
      <c r="B6" s="27">
        <v>48</v>
      </c>
      <c r="C6" s="27">
        <v>0</v>
      </c>
      <c r="D6" s="27">
        <v>68</v>
      </c>
      <c r="E6" s="27">
        <v>81</v>
      </c>
      <c r="F6" s="270">
        <v>49.25</v>
      </c>
      <c r="G6" s="27"/>
      <c r="H6" s="27"/>
      <c r="I6" s="27"/>
      <c r="J6" s="27"/>
      <c r="K6" s="27"/>
      <c r="L6" s="270"/>
      <c r="M6" s="27"/>
      <c r="N6" s="27"/>
      <c r="O6" s="27"/>
      <c r="P6" s="27"/>
      <c r="Q6" s="27"/>
      <c r="R6" s="270"/>
      <c r="S6" s="27"/>
      <c r="T6" s="27"/>
      <c r="U6" s="27"/>
      <c r="V6" s="27"/>
      <c r="W6" s="27"/>
      <c r="X6" s="270"/>
      <c r="Y6" s="27"/>
      <c r="Z6" s="27"/>
      <c r="AA6" s="27"/>
      <c r="AB6" s="271"/>
      <c r="AC6" s="272">
        <v>49.25</v>
      </c>
    </row>
    <row r="7" spans="1:29" ht="10.5" customHeight="1" x14ac:dyDescent="0.2">
      <c r="A7" s="26" t="s">
        <v>134</v>
      </c>
      <c r="B7" s="27"/>
      <c r="C7" s="27"/>
      <c r="D7" s="27"/>
      <c r="E7" s="27"/>
      <c r="F7" s="270"/>
      <c r="G7" s="27">
        <v>53</v>
      </c>
      <c r="H7" s="27">
        <v>41</v>
      </c>
      <c r="I7" s="27">
        <v>36</v>
      </c>
      <c r="J7" s="27"/>
      <c r="K7" s="27"/>
      <c r="L7" s="270">
        <v>43.333333333333336</v>
      </c>
      <c r="M7" s="27"/>
      <c r="N7" s="27"/>
      <c r="O7" s="27"/>
      <c r="P7" s="27"/>
      <c r="Q7" s="27"/>
      <c r="R7" s="270"/>
      <c r="S7" s="27"/>
      <c r="T7" s="27"/>
      <c r="U7" s="27"/>
      <c r="V7" s="27"/>
      <c r="W7" s="27"/>
      <c r="X7" s="270"/>
      <c r="Y7" s="27"/>
      <c r="Z7" s="27"/>
      <c r="AA7" s="27"/>
      <c r="AB7" s="271"/>
      <c r="AC7" s="272">
        <v>43.333333333333336</v>
      </c>
    </row>
    <row r="8" spans="1:29" ht="11.25" customHeight="1" x14ac:dyDescent="0.2">
      <c r="A8" s="26" t="s">
        <v>135</v>
      </c>
      <c r="B8" s="27"/>
      <c r="C8" s="27"/>
      <c r="D8" s="27"/>
      <c r="E8" s="27"/>
      <c r="F8" s="270"/>
      <c r="G8" s="27"/>
      <c r="H8" s="27"/>
      <c r="I8" s="27"/>
      <c r="J8" s="27">
        <v>42</v>
      </c>
      <c r="K8" s="27">
        <v>54</v>
      </c>
      <c r="L8" s="270">
        <v>48</v>
      </c>
      <c r="M8" s="27"/>
      <c r="N8" s="27"/>
      <c r="O8" s="27"/>
      <c r="P8" s="27"/>
      <c r="Q8" s="27"/>
      <c r="R8" s="270"/>
      <c r="S8" s="27"/>
      <c r="T8" s="27"/>
      <c r="U8" s="27"/>
      <c r="V8" s="27"/>
      <c r="W8" s="27"/>
      <c r="X8" s="270"/>
      <c r="Y8" s="27"/>
      <c r="Z8" s="27"/>
      <c r="AA8" s="27"/>
      <c r="AB8" s="271"/>
      <c r="AC8" s="272">
        <v>48</v>
      </c>
    </row>
    <row r="9" spans="1:29" ht="11.25" customHeight="1" x14ac:dyDescent="0.2">
      <c r="A9" s="26" t="s">
        <v>99</v>
      </c>
      <c r="B9" s="27"/>
      <c r="C9" s="27"/>
      <c r="D9" s="27"/>
      <c r="E9" s="27"/>
      <c r="F9" s="270"/>
      <c r="G9" s="27"/>
      <c r="H9" s="27"/>
      <c r="I9" s="27"/>
      <c r="J9" s="27"/>
      <c r="K9" s="27"/>
      <c r="L9" s="270"/>
      <c r="M9" s="27"/>
      <c r="N9" s="27"/>
      <c r="O9" s="27">
        <v>0</v>
      </c>
      <c r="P9" s="27">
        <v>0</v>
      </c>
      <c r="Q9" s="27"/>
      <c r="R9" s="270">
        <v>0</v>
      </c>
      <c r="S9" s="27"/>
      <c r="T9" s="27"/>
      <c r="U9" s="27"/>
      <c r="V9" s="27"/>
      <c r="W9" s="27"/>
      <c r="X9" s="270"/>
      <c r="Y9" s="27"/>
      <c r="Z9" s="27"/>
      <c r="AA9" s="27">
        <v>62</v>
      </c>
      <c r="AB9" s="271">
        <v>62</v>
      </c>
      <c r="AC9" s="272">
        <v>31</v>
      </c>
    </row>
    <row r="10" spans="1:29" ht="11.25" customHeight="1" x14ac:dyDescent="0.2">
      <c r="A10" s="26" t="s">
        <v>149</v>
      </c>
      <c r="B10" s="27"/>
      <c r="C10" s="27"/>
      <c r="D10" s="27"/>
      <c r="E10" s="27"/>
      <c r="F10" s="270"/>
      <c r="G10" s="27"/>
      <c r="H10" s="27"/>
      <c r="I10" s="27"/>
      <c r="J10" s="27"/>
      <c r="K10" s="27"/>
      <c r="L10" s="270"/>
      <c r="M10" s="27"/>
      <c r="N10" s="27"/>
      <c r="O10" s="27"/>
      <c r="P10" s="27"/>
      <c r="Q10" s="27"/>
      <c r="R10" s="270"/>
      <c r="S10" s="27"/>
      <c r="T10" s="27"/>
      <c r="U10" s="27"/>
      <c r="V10" s="27">
        <v>38</v>
      </c>
      <c r="W10" s="27">
        <v>27.3</v>
      </c>
      <c r="X10" s="270">
        <v>32.65</v>
      </c>
      <c r="Y10" s="27"/>
      <c r="Z10" s="27"/>
      <c r="AA10" s="27"/>
      <c r="AB10" s="271"/>
      <c r="AC10" s="272">
        <v>32.65</v>
      </c>
    </row>
    <row r="11" spans="1:29" ht="9.75" customHeight="1" x14ac:dyDescent="0.2">
      <c r="A11" s="26" t="s">
        <v>167</v>
      </c>
      <c r="B11" s="27"/>
      <c r="C11" s="27">
        <v>95.6</v>
      </c>
      <c r="D11" s="27"/>
      <c r="E11" s="27"/>
      <c r="F11" s="270">
        <v>95.6</v>
      </c>
      <c r="G11" s="27"/>
      <c r="H11" s="27"/>
      <c r="I11" s="27"/>
      <c r="J11" s="27"/>
      <c r="K11" s="27"/>
      <c r="L11" s="270"/>
      <c r="M11" s="27"/>
      <c r="N11" s="27"/>
      <c r="O11" s="27"/>
      <c r="P11" s="27"/>
      <c r="Q11" s="27"/>
      <c r="R11" s="270"/>
      <c r="S11" s="27"/>
      <c r="T11" s="27"/>
      <c r="U11" s="27"/>
      <c r="V11" s="27"/>
      <c r="W11" s="27"/>
      <c r="X11" s="270"/>
      <c r="Y11" s="27"/>
      <c r="Z11" s="27"/>
      <c r="AA11" s="27"/>
      <c r="AB11" s="271"/>
      <c r="AC11" s="272">
        <v>95.6</v>
      </c>
    </row>
    <row r="12" spans="1:29" ht="10.5" customHeight="1" x14ac:dyDescent="0.2">
      <c r="A12" s="12" t="s">
        <v>88</v>
      </c>
      <c r="B12" s="27">
        <v>76.150000000000006</v>
      </c>
      <c r="C12" s="27">
        <v>56</v>
      </c>
      <c r="D12" s="27">
        <v>83.949999999999989</v>
      </c>
      <c r="E12" s="27">
        <v>64</v>
      </c>
      <c r="F12" s="270">
        <v>70.025000000000006</v>
      </c>
      <c r="G12" s="27">
        <v>53.4</v>
      </c>
      <c r="H12" s="27">
        <v>44</v>
      </c>
      <c r="I12" s="27">
        <v>54</v>
      </c>
      <c r="J12" s="27">
        <v>38.25</v>
      </c>
      <c r="K12" s="27">
        <v>57.6</v>
      </c>
      <c r="L12" s="270">
        <v>49.45</v>
      </c>
      <c r="M12" s="27">
        <v>66.599999999999994</v>
      </c>
      <c r="N12" s="27">
        <v>78.150000000000006</v>
      </c>
      <c r="O12" s="27">
        <v>48</v>
      </c>
      <c r="P12" s="27">
        <v>42</v>
      </c>
      <c r="Q12" s="27">
        <v>66.8</v>
      </c>
      <c r="R12" s="270">
        <v>60.31</v>
      </c>
      <c r="S12" s="27">
        <v>62</v>
      </c>
      <c r="T12" s="27">
        <v>71.3</v>
      </c>
      <c r="U12" s="27">
        <v>64.099999999999994</v>
      </c>
      <c r="V12" s="27">
        <v>28</v>
      </c>
      <c r="W12" s="27">
        <v>40.9</v>
      </c>
      <c r="X12" s="270">
        <v>53.260000000000005</v>
      </c>
      <c r="Y12" s="27">
        <v>63.65</v>
      </c>
      <c r="Z12" s="27">
        <v>84</v>
      </c>
      <c r="AA12" s="27">
        <v>54</v>
      </c>
      <c r="AB12" s="271">
        <v>67.216666666666669</v>
      </c>
      <c r="AC12" s="272">
        <v>60.05233333333333</v>
      </c>
    </row>
    <row r="13" spans="1:29" ht="10.5" customHeight="1" x14ac:dyDescent="0.2">
      <c r="A13" s="12" t="s">
        <v>18</v>
      </c>
      <c r="B13" s="27">
        <v>68</v>
      </c>
      <c r="C13" s="27">
        <v>65</v>
      </c>
      <c r="D13" s="27">
        <v>76</v>
      </c>
      <c r="E13" s="27">
        <v>36</v>
      </c>
      <c r="F13" s="270">
        <v>61.25</v>
      </c>
      <c r="G13" s="27">
        <v>42</v>
      </c>
      <c r="H13" s="27">
        <v>29</v>
      </c>
      <c r="I13" s="27">
        <v>34</v>
      </c>
      <c r="J13" s="27">
        <v>50</v>
      </c>
      <c r="K13" s="27">
        <v>30.8</v>
      </c>
      <c r="L13" s="270">
        <v>37.160000000000004</v>
      </c>
      <c r="M13" s="27">
        <v>33.299999999999997</v>
      </c>
      <c r="N13" s="27">
        <v>44</v>
      </c>
      <c r="O13" s="27">
        <v>48</v>
      </c>
      <c r="P13" s="27">
        <v>47</v>
      </c>
      <c r="Q13" s="27">
        <v>40</v>
      </c>
      <c r="R13" s="270">
        <v>42.46</v>
      </c>
      <c r="S13" s="27">
        <v>38</v>
      </c>
      <c r="T13" s="27">
        <v>32</v>
      </c>
      <c r="U13" s="27">
        <v>32</v>
      </c>
      <c r="V13" s="27">
        <v>11.1</v>
      </c>
      <c r="W13" s="27">
        <v>22.7</v>
      </c>
      <c r="X13" s="270">
        <v>27.159999999999997</v>
      </c>
      <c r="Y13" s="27">
        <v>24</v>
      </c>
      <c r="Z13" s="27">
        <v>32</v>
      </c>
      <c r="AA13" s="27">
        <v>33</v>
      </c>
      <c r="AB13" s="271">
        <v>29.666666666666668</v>
      </c>
      <c r="AC13" s="272">
        <v>39.539333333333332</v>
      </c>
    </row>
    <row r="14" spans="1:29" ht="9.75" customHeight="1" x14ac:dyDescent="0.2">
      <c r="A14" s="12" t="s">
        <v>100</v>
      </c>
      <c r="B14" s="27"/>
      <c r="C14" s="27"/>
      <c r="D14" s="27"/>
      <c r="E14" s="27"/>
      <c r="F14" s="270"/>
      <c r="G14" s="27"/>
      <c r="H14" s="27"/>
      <c r="I14" s="27"/>
      <c r="J14" s="27"/>
      <c r="K14" s="27"/>
      <c r="L14" s="270"/>
      <c r="M14" s="27"/>
      <c r="N14" s="27"/>
      <c r="O14" s="27"/>
      <c r="P14" s="27"/>
      <c r="Q14" s="27">
        <v>72</v>
      </c>
      <c r="R14" s="270">
        <v>72</v>
      </c>
      <c r="S14" s="27"/>
      <c r="T14" s="27"/>
      <c r="U14" s="27"/>
      <c r="V14" s="27"/>
      <c r="W14" s="27"/>
      <c r="X14" s="270"/>
      <c r="Y14" s="27"/>
      <c r="Z14" s="27"/>
      <c r="AA14" s="27"/>
      <c r="AB14" s="271"/>
      <c r="AC14" s="272">
        <v>72</v>
      </c>
    </row>
    <row r="15" spans="1:29" ht="9.75" customHeight="1" x14ac:dyDescent="0.2">
      <c r="A15" s="12" t="s">
        <v>130</v>
      </c>
      <c r="B15" s="27"/>
      <c r="C15" s="27"/>
      <c r="D15" s="27"/>
      <c r="E15" s="27"/>
      <c r="F15" s="270"/>
      <c r="G15" s="27"/>
      <c r="H15" s="27"/>
      <c r="I15" s="27"/>
      <c r="J15" s="27"/>
      <c r="K15" s="27"/>
      <c r="L15" s="270"/>
      <c r="M15" s="27">
        <v>33.299999999999997</v>
      </c>
      <c r="N15" s="27">
        <v>44</v>
      </c>
      <c r="O15" s="27">
        <v>48</v>
      </c>
      <c r="P15" s="27">
        <v>68</v>
      </c>
      <c r="Q15" s="27"/>
      <c r="R15" s="270">
        <v>48.325000000000003</v>
      </c>
      <c r="S15" s="27"/>
      <c r="T15" s="27"/>
      <c r="U15" s="27"/>
      <c r="V15" s="27"/>
      <c r="W15" s="27"/>
      <c r="X15" s="270"/>
      <c r="Y15" s="27"/>
      <c r="Z15" s="27"/>
      <c r="AA15" s="27"/>
      <c r="AB15" s="271"/>
      <c r="AC15" s="272">
        <v>48.325000000000003</v>
      </c>
    </row>
    <row r="16" spans="1:29" ht="9" customHeight="1" x14ac:dyDescent="0.2">
      <c r="A16" s="12" t="s">
        <v>19</v>
      </c>
      <c r="B16" s="27">
        <v>68</v>
      </c>
      <c r="C16" s="27">
        <v>78</v>
      </c>
      <c r="D16" s="27">
        <v>80</v>
      </c>
      <c r="E16" s="27">
        <v>68</v>
      </c>
      <c r="F16" s="270">
        <v>73.5</v>
      </c>
      <c r="G16" s="27">
        <v>46</v>
      </c>
      <c r="H16" s="27">
        <v>68</v>
      </c>
      <c r="I16" s="27">
        <v>76</v>
      </c>
      <c r="J16" s="27">
        <v>50</v>
      </c>
      <c r="K16" s="27">
        <v>30.8</v>
      </c>
      <c r="L16" s="270">
        <v>54.160000000000004</v>
      </c>
      <c r="M16" s="27"/>
      <c r="N16" s="27"/>
      <c r="O16" s="27"/>
      <c r="P16" s="27"/>
      <c r="Q16" s="27"/>
      <c r="R16" s="270"/>
      <c r="S16" s="27"/>
      <c r="T16" s="27"/>
      <c r="U16" s="27"/>
      <c r="V16" s="27"/>
      <c r="W16" s="27"/>
      <c r="X16" s="270"/>
      <c r="Y16" s="27"/>
      <c r="Z16" s="27"/>
      <c r="AA16" s="27"/>
      <c r="AB16" s="271"/>
      <c r="AC16" s="272">
        <v>63.83</v>
      </c>
    </row>
    <row r="17" spans="1:29" s="104" customFormat="1" ht="9" customHeight="1" x14ac:dyDescent="0.2">
      <c r="A17" s="12" t="s">
        <v>172</v>
      </c>
      <c r="B17" s="27"/>
      <c r="C17" s="27"/>
      <c r="D17" s="27"/>
      <c r="E17" s="27"/>
      <c r="F17" s="270"/>
      <c r="G17" s="27"/>
      <c r="H17" s="27"/>
      <c r="I17" s="27"/>
      <c r="J17" s="27"/>
      <c r="K17" s="27"/>
      <c r="L17" s="270"/>
      <c r="M17" s="27"/>
      <c r="N17" s="27"/>
      <c r="O17" s="27"/>
      <c r="P17" s="27"/>
      <c r="Q17" s="27"/>
      <c r="R17" s="270"/>
      <c r="S17" s="27">
        <v>57</v>
      </c>
      <c r="T17" s="27">
        <v>52</v>
      </c>
      <c r="U17" s="27">
        <v>32</v>
      </c>
      <c r="V17" s="27">
        <v>11.1</v>
      </c>
      <c r="W17" s="27">
        <v>59</v>
      </c>
      <c r="X17" s="270">
        <v>42.22</v>
      </c>
      <c r="Y17" s="27">
        <v>28</v>
      </c>
      <c r="Z17" s="27"/>
      <c r="AA17" s="27">
        <v>45</v>
      </c>
      <c r="AB17" s="271">
        <v>36.5</v>
      </c>
      <c r="AC17" s="272">
        <v>39.36</v>
      </c>
    </row>
    <row r="18" spans="1:29" ht="10.5" customHeight="1" x14ac:dyDescent="0.2">
      <c r="A18" s="12" t="s">
        <v>20</v>
      </c>
      <c r="B18" s="27"/>
      <c r="C18" s="27"/>
      <c r="D18" s="27"/>
      <c r="E18" s="27"/>
      <c r="F18" s="270"/>
      <c r="G18" s="27"/>
      <c r="H18" s="27"/>
      <c r="I18" s="27"/>
      <c r="J18" s="27"/>
      <c r="K18" s="27"/>
      <c r="L18" s="270"/>
      <c r="M18" s="27"/>
      <c r="N18" s="27"/>
      <c r="O18" s="27">
        <v>84.5</v>
      </c>
      <c r="P18" s="27">
        <v>63</v>
      </c>
      <c r="Q18" s="27"/>
      <c r="R18" s="270">
        <v>73.75</v>
      </c>
      <c r="S18" s="27">
        <v>95</v>
      </c>
      <c r="T18" s="27">
        <v>80.3</v>
      </c>
      <c r="U18" s="27">
        <v>86.3</v>
      </c>
      <c r="V18" s="27">
        <v>72.2</v>
      </c>
      <c r="W18" s="27">
        <v>69</v>
      </c>
      <c r="X18" s="270">
        <v>80.56</v>
      </c>
      <c r="Y18" s="27">
        <v>80</v>
      </c>
      <c r="Z18" s="27">
        <v>92.3</v>
      </c>
      <c r="AA18" s="27">
        <v>71</v>
      </c>
      <c r="AB18" s="271">
        <v>81.100000000000009</v>
      </c>
      <c r="AC18" s="272">
        <v>78.470000000000013</v>
      </c>
    </row>
    <row r="19" spans="1:29" ht="11.25" customHeight="1" x14ac:dyDescent="0.2">
      <c r="A19" s="12" t="s">
        <v>105</v>
      </c>
      <c r="B19" s="27"/>
      <c r="C19" s="27"/>
      <c r="D19" s="27">
        <v>100</v>
      </c>
      <c r="E19" s="27">
        <v>100</v>
      </c>
      <c r="F19" s="270">
        <v>100</v>
      </c>
      <c r="G19" s="27">
        <v>100</v>
      </c>
      <c r="H19" s="27">
        <v>100</v>
      </c>
      <c r="I19" s="27">
        <v>53.8</v>
      </c>
      <c r="J19" s="27">
        <v>100</v>
      </c>
      <c r="K19" s="27">
        <v>88.5</v>
      </c>
      <c r="L19" s="270">
        <v>88.460000000000008</v>
      </c>
      <c r="M19" s="27"/>
      <c r="N19" s="27"/>
      <c r="O19" s="27"/>
      <c r="P19" s="27"/>
      <c r="Q19" s="27"/>
      <c r="R19" s="270"/>
      <c r="S19" s="27"/>
      <c r="T19" s="27"/>
      <c r="U19" s="27"/>
      <c r="V19" s="27"/>
      <c r="W19" s="27"/>
      <c r="X19" s="270"/>
      <c r="Y19" s="27"/>
      <c r="Z19" s="27"/>
      <c r="AA19" s="27"/>
      <c r="AB19" s="271"/>
      <c r="AC19" s="272">
        <v>94.23</v>
      </c>
    </row>
    <row r="20" spans="1:29" ht="9.75" customHeight="1" x14ac:dyDescent="0.2">
      <c r="A20" s="12" t="s">
        <v>21</v>
      </c>
      <c r="B20" s="27">
        <v>71</v>
      </c>
      <c r="C20" s="27">
        <v>70</v>
      </c>
      <c r="D20" s="27">
        <v>80</v>
      </c>
      <c r="E20" s="27">
        <v>63.6</v>
      </c>
      <c r="F20" s="270">
        <v>71.150000000000006</v>
      </c>
      <c r="G20" s="27">
        <v>60</v>
      </c>
      <c r="H20" s="27">
        <v>50</v>
      </c>
      <c r="I20" s="27">
        <v>61.5</v>
      </c>
      <c r="J20" s="27">
        <v>42</v>
      </c>
      <c r="K20" s="27">
        <v>65.400000000000006</v>
      </c>
      <c r="L20" s="270">
        <v>55.779999999999994</v>
      </c>
      <c r="M20" s="27">
        <v>29</v>
      </c>
      <c r="N20" s="27">
        <v>68</v>
      </c>
      <c r="O20" s="27">
        <v>36</v>
      </c>
      <c r="P20" s="27">
        <v>21</v>
      </c>
      <c r="Q20" s="27">
        <v>70</v>
      </c>
      <c r="R20" s="270">
        <v>44.8</v>
      </c>
      <c r="S20" s="27">
        <v>81</v>
      </c>
      <c r="T20" s="27">
        <v>80</v>
      </c>
      <c r="U20" s="27">
        <v>57</v>
      </c>
      <c r="V20" s="27">
        <v>26.3</v>
      </c>
      <c r="W20" s="274">
        <v>31.8</v>
      </c>
      <c r="X20" s="270">
        <v>55.220000000000006</v>
      </c>
      <c r="Y20" s="27">
        <v>68</v>
      </c>
      <c r="Z20" s="27">
        <v>57.1</v>
      </c>
      <c r="AA20" s="27">
        <v>79</v>
      </c>
      <c r="AB20" s="271">
        <v>68.033333333333331</v>
      </c>
      <c r="AC20" s="272">
        <v>58.99666666666667</v>
      </c>
    </row>
    <row r="21" spans="1:29" ht="9.75" customHeight="1" x14ac:dyDescent="0.2">
      <c r="A21" s="12" t="s">
        <v>22</v>
      </c>
      <c r="B21" s="27"/>
      <c r="C21" s="27"/>
      <c r="D21" s="27"/>
      <c r="E21" s="27"/>
      <c r="F21" s="270"/>
      <c r="G21" s="27">
        <v>65</v>
      </c>
      <c r="H21" s="27">
        <v>78</v>
      </c>
      <c r="I21" s="27">
        <v>81</v>
      </c>
      <c r="J21" s="27">
        <v>81</v>
      </c>
      <c r="K21" s="27">
        <v>73</v>
      </c>
      <c r="L21" s="270">
        <v>75.599999999999994</v>
      </c>
      <c r="M21" s="27">
        <v>91</v>
      </c>
      <c r="N21" s="27">
        <v>80</v>
      </c>
      <c r="O21" s="27">
        <v>96</v>
      </c>
      <c r="P21" s="27">
        <v>68</v>
      </c>
      <c r="Q21" s="27">
        <v>80</v>
      </c>
      <c r="R21" s="270">
        <v>83</v>
      </c>
      <c r="S21" s="27">
        <v>90.4</v>
      </c>
      <c r="T21" s="27">
        <v>76</v>
      </c>
      <c r="U21" s="27">
        <v>88</v>
      </c>
      <c r="V21" s="27">
        <v>26.3</v>
      </c>
      <c r="W21" s="27">
        <v>31.8</v>
      </c>
      <c r="X21" s="270">
        <v>62.5</v>
      </c>
      <c r="Y21" s="27">
        <v>32</v>
      </c>
      <c r="Z21" s="27">
        <v>57</v>
      </c>
      <c r="AA21" s="27">
        <v>25</v>
      </c>
      <c r="AB21" s="271">
        <v>38</v>
      </c>
      <c r="AC21" s="272">
        <v>64.775000000000006</v>
      </c>
    </row>
    <row r="22" spans="1:29" ht="10.5" customHeight="1" x14ac:dyDescent="0.2">
      <c r="A22" s="26" t="s">
        <v>107</v>
      </c>
      <c r="B22" s="27"/>
      <c r="C22" s="27"/>
      <c r="D22" s="27"/>
      <c r="E22" s="27"/>
      <c r="F22" s="270"/>
      <c r="G22" s="27"/>
      <c r="H22" s="27"/>
      <c r="I22" s="27"/>
      <c r="J22" s="27"/>
      <c r="K22" s="27"/>
      <c r="L22" s="270"/>
      <c r="M22" s="27"/>
      <c r="N22" s="27"/>
      <c r="O22" s="27"/>
      <c r="P22" s="27"/>
      <c r="Q22" s="27"/>
      <c r="R22" s="270"/>
      <c r="S22" s="27"/>
      <c r="T22" s="27"/>
      <c r="U22" s="27"/>
      <c r="V22" s="27"/>
      <c r="W22" s="27"/>
      <c r="X22" s="270"/>
      <c r="Y22" s="27"/>
      <c r="Z22" s="27"/>
      <c r="AA22" s="27">
        <v>58.3</v>
      </c>
      <c r="AB22" s="271">
        <v>58.3</v>
      </c>
      <c r="AC22" s="272">
        <v>58.3</v>
      </c>
    </row>
    <row r="23" spans="1:29" ht="10.5" customHeight="1" x14ac:dyDescent="0.2">
      <c r="A23" s="26" t="s">
        <v>174</v>
      </c>
      <c r="B23" s="27"/>
      <c r="C23" s="27"/>
      <c r="D23" s="27"/>
      <c r="E23" s="27"/>
      <c r="F23" s="270"/>
      <c r="G23" s="27"/>
      <c r="H23" s="27"/>
      <c r="I23" s="27"/>
      <c r="J23" s="27"/>
      <c r="K23" s="27"/>
      <c r="L23" s="270"/>
      <c r="M23" s="27">
        <v>79</v>
      </c>
      <c r="N23" s="27">
        <v>72</v>
      </c>
      <c r="O23" s="27">
        <v>52</v>
      </c>
      <c r="P23" s="27">
        <v>68.400000000000006</v>
      </c>
      <c r="Q23" s="27">
        <v>80</v>
      </c>
      <c r="R23" s="270">
        <v>70.28</v>
      </c>
      <c r="S23" s="27"/>
      <c r="T23" s="27"/>
      <c r="U23" s="27"/>
      <c r="V23" s="27"/>
      <c r="W23" s="27"/>
      <c r="X23" s="270"/>
      <c r="Y23" s="27">
        <v>80</v>
      </c>
      <c r="Z23" s="27">
        <v>76</v>
      </c>
      <c r="AA23" s="27">
        <v>80</v>
      </c>
      <c r="AB23" s="271">
        <v>78.666666666666671</v>
      </c>
      <c r="AC23" s="272">
        <v>74.473333333333329</v>
      </c>
    </row>
    <row r="24" spans="1:29" ht="9.75" customHeight="1" x14ac:dyDescent="0.2">
      <c r="A24" s="12" t="s">
        <v>23</v>
      </c>
      <c r="B24" s="27">
        <v>80</v>
      </c>
      <c r="C24" s="27">
        <v>82</v>
      </c>
      <c r="D24" s="27">
        <v>68</v>
      </c>
      <c r="E24" s="27">
        <v>81.8</v>
      </c>
      <c r="F24" s="270">
        <v>77.95</v>
      </c>
      <c r="G24" s="27">
        <v>61</v>
      </c>
      <c r="H24" s="27">
        <v>66.599999999999994</v>
      </c>
      <c r="I24" s="27">
        <v>76.900000000000006</v>
      </c>
      <c r="J24" s="27">
        <v>57.6</v>
      </c>
      <c r="K24" s="27">
        <v>57.6</v>
      </c>
      <c r="L24" s="270">
        <v>63.940000000000012</v>
      </c>
      <c r="M24" s="27">
        <v>75</v>
      </c>
      <c r="N24" s="27">
        <v>72</v>
      </c>
      <c r="O24" s="27">
        <v>68</v>
      </c>
      <c r="P24" s="27">
        <v>57</v>
      </c>
      <c r="Q24" s="27">
        <v>80</v>
      </c>
      <c r="R24" s="270">
        <v>70.400000000000006</v>
      </c>
      <c r="S24" s="27">
        <v>61</v>
      </c>
      <c r="T24" s="27">
        <v>80</v>
      </c>
      <c r="U24" s="27">
        <v>72</v>
      </c>
      <c r="V24" s="27">
        <v>44.4</v>
      </c>
      <c r="W24" s="275">
        <v>54.5</v>
      </c>
      <c r="X24" s="270">
        <v>62.379999999999995</v>
      </c>
      <c r="Y24" s="27">
        <v>52</v>
      </c>
      <c r="Z24" s="27">
        <v>64</v>
      </c>
      <c r="AA24" s="27">
        <v>58.3</v>
      </c>
      <c r="AB24" s="271">
        <v>58.1</v>
      </c>
      <c r="AC24" s="272">
        <v>66.554000000000002</v>
      </c>
    </row>
    <row r="25" spans="1:29" ht="14.25" customHeight="1" x14ac:dyDescent="0.2">
      <c r="A25" s="26" t="s">
        <v>97</v>
      </c>
      <c r="B25" s="27">
        <v>92</v>
      </c>
      <c r="C25" s="27">
        <v>100</v>
      </c>
      <c r="D25" s="27">
        <v>100</v>
      </c>
      <c r="E25" s="27">
        <v>81</v>
      </c>
      <c r="F25" s="270">
        <v>93.25</v>
      </c>
      <c r="G25" s="27">
        <v>100</v>
      </c>
      <c r="H25" s="27">
        <v>100</v>
      </c>
      <c r="I25" s="27">
        <v>96</v>
      </c>
      <c r="J25" s="27">
        <v>100</v>
      </c>
      <c r="K25" s="27">
        <v>70</v>
      </c>
      <c r="L25" s="270">
        <v>93.2</v>
      </c>
      <c r="M25" s="27"/>
      <c r="N25" s="27"/>
      <c r="O25" s="27"/>
      <c r="P25" s="27"/>
      <c r="Q25" s="27"/>
      <c r="R25" s="270"/>
      <c r="S25" s="27"/>
      <c r="T25" s="27"/>
      <c r="U25" s="27"/>
      <c r="V25" s="27"/>
      <c r="W25" s="27"/>
      <c r="X25" s="270"/>
      <c r="Y25" s="27"/>
      <c r="Z25" s="27"/>
      <c r="AA25" s="27"/>
      <c r="AB25" s="271"/>
      <c r="AC25" s="272">
        <v>93.224999999999994</v>
      </c>
    </row>
    <row r="26" spans="1:29" ht="12" customHeight="1" x14ac:dyDescent="0.2">
      <c r="A26" s="26" t="s">
        <v>98</v>
      </c>
      <c r="B26" s="27"/>
      <c r="C26" s="27"/>
      <c r="D26" s="27"/>
      <c r="E26" s="27"/>
      <c r="F26" s="270"/>
      <c r="G26" s="27"/>
      <c r="H26" s="27"/>
      <c r="I26" s="27"/>
      <c r="J26" s="27"/>
      <c r="K26" s="27"/>
      <c r="L26" s="270"/>
      <c r="M26" s="27"/>
      <c r="N26" s="27"/>
      <c r="O26" s="27"/>
      <c r="P26" s="27"/>
      <c r="Q26" s="27"/>
      <c r="R26" s="270"/>
      <c r="S26" s="27"/>
      <c r="T26" s="27"/>
      <c r="U26" s="27"/>
      <c r="V26" s="27">
        <v>88.8</v>
      </c>
      <c r="W26" s="27">
        <v>90</v>
      </c>
      <c r="X26" s="270">
        <v>89.4</v>
      </c>
      <c r="Y26" s="27">
        <v>84</v>
      </c>
      <c r="Z26" s="27"/>
      <c r="AA26" s="27">
        <v>91</v>
      </c>
      <c r="AB26" s="271">
        <v>87.5</v>
      </c>
      <c r="AC26" s="272">
        <v>88.45</v>
      </c>
    </row>
    <row r="27" spans="1:29" ht="12" customHeight="1" x14ac:dyDescent="0.2">
      <c r="A27" s="12" t="s">
        <v>25</v>
      </c>
      <c r="B27" s="27">
        <v>80</v>
      </c>
      <c r="C27" s="27">
        <v>65</v>
      </c>
      <c r="D27" s="27">
        <v>80</v>
      </c>
      <c r="E27" s="27">
        <v>82</v>
      </c>
      <c r="F27" s="270">
        <v>76.75</v>
      </c>
      <c r="G27" s="27">
        <v>57</v>
      </c>
      <c r="H27" s="27">
        <v>52</v>
      </c>
      <c r="I27" s="27">
        <v>66</v>
      </c>
      <c r="J27" s="27">
        <v>80</v>
      </c>
      <c r="K27" s="27">
        <v>65</v>
      </c>
      <c r="L27" s="270">
        <v>64</v>
      </c>
      <c r="M27" s="27">
        <v>69</v>
      </c>
      <c r="N27" s="27">
        <v>72</v>
      </c>
      <c r="O27" s="27">
        <v>76</v>
      </c>
      <c r="P27" s="27">
        <v>21</v>
      </c>
      <c r="Q27" s="27">
        <v>76</v>
      </c>
      <c r="R27" s="270">
        <v>62.8</v>
      </c>
      <c r="S27" s="27">
        <v>66</v>
      </c>
      <c r="T27" s="27">
        <v>86</v>
      </c>
      <c r="U27" s="27">
        <v>75</v>
      </c>
      <c r="V27" s="27">
        <v>39</v>
      </c>
      <c r="W27" s="27">
        <v>59</v>
      </c>
      <c r="X27" s="270">
        <v>65</v>
      </c>
      <c r="Y27" s="27">
        <v>56</v>
      </c>
      <c r="Z27" s="27">
        <v>72</v>
      </c>
      <c r="AA27" s="27">
        <v>66</v>
      </c>
      <c r="AB27" s="271">
        <v>64.666666666666671</v>
      </c>
      <c r="AC27" s="272">
        <v>66.643333333333345</v>
      </c>
    </row>
    <row r="28" spans="1:29" ht="13.5" customHeight="1" x14ac:dyDescent="0.2">
      <c r="A28" s="12" t="s">
        <v>26</v>
      </c>
      <c r="B28" s="27"/>
      <c r="C28" s="27"/>
      <c r="D28" s="27"/>
      <c r="E28" s="27"/>
      <c r="F28" s="270"/>
      <c r="G28" s="27"/>
      <c r="H28" s="27"/>
      <c r="I28" s="27"/>
      <c r="J28" s="27"/>
      <c r="K28" s="27"/>
      <c r="L28" s="270"/>
      <c r="M28" s="27">
        <v>95.8</v>
      </c>
      <c r="N28" s="27">
        <v>84</v>
      </c>
      <c r="O28" s="27">
        <v>56</v>
      </c>
      <c r="P28" s="27">
        <v>36.799999999999997</v>
      </c>
      <c r="Q28" s="27">
        <v>52</v>
      </c>
      <c r="R28" s="270">
        <v>64.92</v>
      </c>
      <c r="S28" s="27">
        <v>80.95</v>
      </c>
      <c r="T28" s="27">
        <v>92</v>
      </c>
      <c r="U28" s="27">
        <v>88</v>
      </c>
      <c r="V28" s="27">
        <v>61.1</v>
      </c>
      <c r="W28" s="27">
        <v>54.5</v>
      </c>
      <c r="X28" s="270">
        <v>75.31</v>
      </c>
      <c r="Y28" s="27">
        <v>68</v>
      </c>
      <c r="Z28" s="27">
        <v>84</v>
      </c>
      <c r="AA28" s="27">
        <v>58</v>
      </c>
      <c r="AB28" s="271">
        <v>70</v>
      </c>
      <c r="AC28" s="272">
        <v>70.076666666666668</v>
      </c>
    </row>
    <row r="29" spans="1:29" ht="12.75" customHeight="1" x14ac:dyDescent="0.2">
      <c r="A29" s="12" t="s">
        <v>27</v>
      </c>
      <c r="B29" s="27"/>
      <c r="C29" s="27"/>
      <c r="D29" s="27"/>
      <c r="E29" s="27"/>
      <c r="F29" s="270"/>
      <c r="G29" s="27"/>
      <c r="H29" s="27"/>
      <c r="I29" s="27"/>
      <c r="J29" s="27"/>
      <c r="K29" s="27"/>
      <c r="L29" s="270"/>
      <c r="M29" s="27"/>
      <c r="N29" s="27"/>
      <c r="O29" s="27"/>
      <c r="P29" s="27"/>
      <c r="Q29" s="27"/>
      <c r="R29" s="270"/>
      <c r="S29" s="27">
        <v>57</v>
      </c>
      <c r="T29" s="27">
        <v>48</v>
      </c>
      <c r="U29" s="27">
        <v>76</v>
      </c>
      <c r="V29" s="27">
        <v>44</v>
      </c>
      <c r="W29" s="27">
        <v>30</v>
      </c>
      <c r="X29" s="270">
        <v>51</v>
      </c>
      <c r="Y29" s="27">
        <v>12</v>
      </c>
      <c r="Z29" s="27">
        <v>28</v>
      </c>
      <c r="AA29" s="27">
        <v>43</v>
      </c>
      <c r="AB29" s="271">
        <v>27.666666666666668</v>
      </c>
      <c r="AC29" s="272">
        <v>39.333333333333336</v>
      </c>
    </row>
    <row r="30" spans="1:29" ht="15" customHeight="1" x14ac:dyDescent="0.2">
      <c r="A30" s="12" t="s">
        <v>28</v>
      </c>
      <c r="B30" s="27">
        <v>80</v>
      </c>
      <c r="C30" s="27">
        <v>69.5</v>
      </c>
      <c r="D30" s="27">
        <v>96</v>
      </c>
      <c r="E30" s="27">
        <v>84</v>
      </c>
      <c r="F30" s="270">
        <v>82.375</v>
      </c>
      <c r="G30" s="27">
        <v>81</v>
      </c>
      <c r="H30" s="27">
        <v>89</v>
      </c>
      <c r="I30" s="27">
        <v>73</v>
      </c>
      <c r="J30" s="27">
        <v>81</v>
      </c>
      <c r="K30" s="27">
        <v>69</v>
      </c>
      <c r="L30" s="270">
        <v>78.599999999999994</v>
      </c>
      <c r="M30" s="27">
        <v>92.85</v>
      </c>
      <c r="N30" s="27">
        <v>94.3</v>
      </c>
      <c r="O30" s="27">
        <v>86.9</v>
      </c>
      <c r="P30" s="27">
        <v>41.6</v>
      </c>
      <c r="Q30" s="27">
        <v>87.5</v>
      </c>
      <c r="R30" s="270">
        <v>80.63</v>
      </c>
      <c r="S30" s="27">
        <v>81</v>
      </c>
      <c r="T30" s="27">
        <v>88</v>
      </c>
      <c r="U30" s="27">
        <v>75</v>
      </c>
      <c r="V30" s="276">
        <v>55.5</v>
      </c>
      <c r="W30" s="27">
        <v>83.3</v>
      </c>
      <c r="X30" s="270">
        <v>76.56</v>
      </c>
      <c r="Y30" s="27"/>
      <c r="Z30" s="27"/>
      <c r="AA30" s="27"/>
      <c r="AB30" s="271"/>
      <c r="AC30" s="272">
        <v>79.541249999999991</v>
      </c>
    </row>
    <row r="31" spans="1:29" ht="10.5" customHeight="1" x14ac:dyDescent="0.2">
      <c r="A31" s="12" t="s">
        <v>29</v>
      </c>
      <c r="B31" s="27"/>
      <c r="C31" s="27"/>
      <c r="D31" s="27"/>
      <c r="E31" s="27"/>
      <c r="F31" s="270"/>
      <c r="G31" s="27"/>
      <c r="H31" s="27"/>
      <c r="I31" s="27"/>
      <c r="J31" s="27"/>
      <c r="K31" s="27"/>
      <c r="L31" s="270"/>
      <c r="M31" s="27"/>
      <c r="N31" s="27"/>
      <c r="O31" s="27"/>
      <c r="P31" s="27"/>
      <c r="Q31" s="27"/>
      <c r="R31" s="270"/>
      <c r="S31" s="27">
        <v>85</v>
      </c>
      <c r="T31" s="27">
        <v>88</v>
      </c>
      <c r="U31" s="27">
        <v>88</v>
      </c>
      <c r="V31" s="27">
        <v>100</v>
      </c>
      <c r="W31" s="27">
        <v>68</v>
      </c>
      <c r="X31" s="270">
        <v>85.8</v>
      </c>
      <c r="Y31" s="27"/>
      <c r="Z31" s="27"/>
      <c r="AA31" s="27"/>
      <c r="AB31" s="271"/>
      <c r="AC31" s="272">
        <v>85.8</v>
      </c>
    </row>
    <row r="32" spans="1:29" ht="11.25" customHeight="1" x14ac:dyDescent="0.2">
      <c r="A32" s="12" t="s">
        <v>30</v>
      </c>
      <c r="B32" s="27">
        <v>100</v>
      </c>
      <c r="C32" s="27">
        <v>82.6</v>
      </c>
      <c r="D32" s="27">
        <v>92</v>
      </c>
      <c r="E32" s="27">
        <v>100.80000000000001</v>
      </c>
      <c r="F32" s="270">
        <v>93.850000000000009</v>
      </c>
      <c r="G32" s="27">
        <v>61.5</v>
      </c>
      <c r="H32" s="27">
        <v>92.5</v>
      </c>
      <c r="I32" s="27">
        <v>88.4</v>
      </c>
      <c r="J32" s="27">
        <v>73</v>
      </c>
      <c r="K32" s="27">
        <v>84.6</v>
      </c>
      <c r="L32" s="270">
        <v>80</v>
      </c>
      <c r="M32" s="27">
        <v>91.6</v>
      </c>
      <c r="N32" s="27">
        <v>70.8</v>
      </c>
      <c r="O32" s="27">
        <v>80</v>
      </c>
      <c r="P32" s="27">
        <v>52.6</v>
      </c>
      <c r="Q32" s="27">
        <v>72</v>
      </c>
      <c r="R32" s="270">
        <v>73.400000000000006</v>
      </c>
      <c r="S32" s="27"/>
      <c r="T32" s="27"/>
      <c r="U32" s="27"/>
      <c r="V32" s="27"/>
      <c r="W32" s="27"/>
      <c r="X32" s="270"/>
      <c r="Y32" s="27"/>
      <c r="Z32" s="27"/>
      <c r="AA32" s="27"/>
      <c r="AB32" s="271"/>
      <c r="AC32" s="272">
        <v>82.416666666666671</v>
      </c>
    </row>
    <row r="33" spans="1:30" ht="10.5" customHeight="1" x14ac:dyDescent="0.2">
      <c r="A33" s="12" t="s">
        <v>31</v>
      </c>
      <c r="B33" s="27">
        <v>64</v>
      </c>
      <c r="C33" s="27">
        <v>65</v>
      </c>
      <c r="D33" s="27">
        <v>92</v>
      </c>
      <c r="E33" s="27">
        <v>81</v>
      </c>
      <c r="F33" s="270">
        <v>75.5</v>
      </c>
      <c r="G33" s="27">
        <v>96</v>
      </c>
      <c r="H33" s="27">
        <v>74</v>
      </c>
      <c r="I33" s="27">
        <v>100</v>
      </c>
      <c r="J33" s="27">
        <v>84</v>
      </c>
      <c r="K33" s="27">
        <v>92</v>
      </c>
      <c r="L33" s="270">
        <v>89.2</v>
      </c>
      <c r="M33" s="27">
        <v>100</v>
      </c>
      <c r="N33" s="27">
        <v>87</v>
      </c>
      <c r="O33" s="27">
        <v>96</v>
      </c>
      <c r="P33" s="27">
        <v>73</v>
      </c>
      <c r="Q33" s="27">
        <v>84</v>
      </c>
      <c r="R33" s="270">
        <v>88</v>
      </c>
      <c r="S33" s="27"/>
      <c r="T33" s="27"/>
      <c r="U33" s="27"/>
      <c r="V33" s="27"/>
      <c r="W33" s="27"/>
      <c r="X33" s="270"/>
      <c r="Y33" s="27"/>
      <c r="Z33" s="27"/>
      <c r="AA33" s="27"/>
      <c r="AB33" s="271"/>
      <c r="AC33" s="272">
        <v>84.233333333333334</v>
      </c>
    </row>
    <row r="34" spans="1:30" ht="11.25" customHeight="1" x14ac:dyDescent="0.2">
      <c r="A34" s="12" t="s">
        <v>32</v>
      </c>
      <c r="B34" s="27">
        <v>100</v>
      </c>
      <c r="C34" s="27">
        <v>91</v>
      </c>
      <c r="D34" s="27">
        <v>96</v>
      </c>
      <c r="E34" s="27">
        <v>100</v>
      </c>
      <c r="F34" s="270">
        <v>96.75</v>
      </c>
      <c r="G34" s="27">
        <v>96</v>
      </c>
      <c r="H34" s="27">
        <v>92.5</v>
      </c>
      <c r="I34" s="27">
        <v>96</v>
      </c>
      <c r="J34" s="27">
        <v>100</v>
      </c>
      <c r="K34" s="27">
        <v>0</v>
      </c>
      <c r="L34" s="270">
        <v>76.900000000000006</v>
      </c>
      <c r="M34" s="27">
        <v>91</v>
      </c>
      <c r="N34" s="27">
        <v>100</v>
      </c>
      <c r="O34" s="27">
        <v>96</v>
      </c>
      <c r="P34" s="27">
        <v>100</v>
      </c>
      <c r="Q34" s="27">
        <v>88</v>
      </c>
      <c r="R34" s="270">
        <v>95</v>
      </c>
      <c r="S34" s="27">
        <v>95</v>
      </c>
      <c r="T34" s="27">
        <v>96</v>
      </c>
      <c r="U34" s="27">
        <v>84</v>
      </c>
      <c r="V34" s="27">
        <v>44</v>
      </c>
      <c r="W34" s="27">
        <v>100</v>
      </c>
      <c r="X34" s="270">
        <v>83.8</v>
      </c>
      <c r="Y34" s="27">
        <v>80</v>
      </c>
      <c r="Z34" s="27">
        <v>84</v>
      </c>
      <c r="AA34" s="27">
        <v>87</v>
      </c>
      <c r="AB34" s="271">
        <v>83.666666666666671</v>
      </c>
      <c r="AC34" s="272">
        <v>87.223333333333329</v>
      </c>
    </row>
    <row r="35" spans="1:30" ht="9" customHeight="1" x14ac:dyDescent="0.2">
      <c r="A35" s="12" t="s">
        <v>33</v>
      </c>
      <c r="B35" s="27"/>
      <c r="C35" s="27"/>
      <c r="D35" s="27"/>
      <c r="E35" s="27"/>
      <c r="F35" s="270"/>
      <c r="G35" s="27"/>
      <c r="H35" s="27"/>
      <c r="I35" s="27"/>
      <c r="J35" s="27"/>
      <c r="K35" s="27"/>
      <c r="L35" s="270"/>
      <c r="M35" s="277">
        <v>80</v>
      </c>
      <c r="N35" s="277">
        <v>64</v>
      </c>
      <c r="O35" s="277">
        <v>72</v>
      </c>
      <c r="P35" s="277">
        <v>74</v>
      </c>
      <c r="Q35" s="277">
        <v>78</v>
      </c>
      <c r="R35" s="270">
        <v>73.599999999999994</v>
      </c>
      <c r="S35" s="277">
        <v>67</v>
      </c>
      <c r="T35" s="277">
        <v>88</v>
      </c>
      <c r="U35" s="277">
        <v>96</v>
      </c>
      <c r="V35" s="277">
        <v>66</v>
      </c>
      <c r="W35" s="277">
        <v>63.6</v>
      </c>
      <c r="X35" s="270">
        <v>76.12</v>
      </c>
      <c r="Y35" s="277"/>
      <c r="Z35" s="277"/>
      <c r="AA35" s="277"/>
      <c r="AB35" s="271"/>
      <c r="AC35" s="272">
        <v>74.86</v>
      </c>
    </row>
    <row r="36" spans="1:30" ht="10.5" customHeight="1" x14ac:dyDescent="0.2">
      <c r="A36" s="12" t="s">
        <v>125</v>
      </c>
      <c r="B36" s="277">
        <v>96</v>
      </c>
      <c r="C36" s="277"/>
      <c r="D36" s="277"/>
      <c r="E36" s="277"/>
      <c r="F36" s="270">
        <v>96</v>
      </c>
      <c r="G36" s="277"/>
      <c r="H36" s="277"/>
      <c r="I36" s="277"/>
      <c r="J36" s="277"/>
      <c r="K36" s="277"/>
      <c r="L36" s="270"/>
      <c r="M36" s="277"/>
      <c r="N36" s="277"/>
      <c r="O36" s="277"/>
      <c r="P36" s="277"/>
      <c r="Q36" s="277"/>
      <c r="R36" s="270"/>
      <c r="S36" s="27">
        <v>100</v>
      </c>
      <c r="T36" s="27">
        <v>88</v>
      </c>
      <c r="U36" s="27">
        <v>100</v>
      </c>
      <c r="V36" s="27">
        <v>72</v>
      </c>
      <c r="W36" s="27">
        <v>68</v>
      </c>
      <c r="X36" s="270">
        <v>85.6</v>
      </c>
      <c r="Y36" s="27">
        <v>84</v>
      </c>
      <c r="Z36" s="27">
        <v>76</v>
      </c>
      <c r="AA36" s="27">
        <v>87.5</v>
      </c>
      <c r="AB36" s="271">
        <v>82.5</v>
      </c>
      <c r="AC36" s="272">
        <v>88.033333333333346</v>
      </c>
    </row>
    <row r="37" spans="1:30" ht="12.75" customHeight="1" x14ac:dyDescent="0.25">
      <c r="A37" s="13"/>
      <c r="B37" s="278">
        <v>73.81</v>
      </c>
      <c r="C37" s="278">
        <v>70.286666666666676</v>
      </c>
      <c r="D37" s="278">
        <v>83.99666666666667</v>
      </c>
      <c r="E37" s="278">
        <v>78.053333333333327</v>
      </c>
      <c r="F37" s="278">
        <v>78.92647058823529</v>
      </c>
      <c r="G37" s="278">
        <v>66.243750000000006</v>
      </c>
      <c r="H37" s="278">
        <v>67.724999999999994</v>
      </c>
      <c r="I37" s="278">
        <v>66.037499999999994</v>
      </c>
      <c r="J37" s="278">
        <v>67.365624999999994</v>
      </c>
      <c r="K37" s="278">
        <v>58.956250000000004</v>
      </c>
      <c r="L37" s="278">
        <v>64.140196078431387</v>
      </c>
      <c r="M37" s="278">
        <v>69.421875</v>
      </c>
      <c r="N37" s="278">
        <v>71.865624999999994</v>
      </c>
      <c r="O37" s="278">
        <v>66.411111111111111</v>
      </c>
      <c r="P37" s="278">
        <v>49.522222222222219</v>
      </c>
      <c r="Q37" s="278">
        <v>71.143749999999997</v>
      </c>
      <c r="R37" s="278">
        <v>63.613421052631566</v>
      </c>
      <c r="S37" s="278">
        <v>72.491176470588229</v>
      </c>
      <c r="T37" s="278">
        <v>72.8</v>
      </c>
      <c r="U37" s="278">
        <v>72.494117647058829</v>
      </c>
      <c r="V37" s="278">
        <v>47.305263157894736</v>
      </c>
      <c r="W37" s="278">
        <v>53.284210526315789</v>
      </c>
      <c r="X37" s="278">
        <v>62.944210526315771</v>
      </c>
      <c r="Y37" s="278">
        <v>54.978124999999999</v>
      </c>
      <c r="Z37" s="278">
        <v>65.314285714285717</v>
      </c>
      <c r="AA37" s="278">
        <v>62.505555555555553</v>
      </c>
      <c r="AB37" s="278">
        <v>60.810185185185169</v>
      </c>
      <c r="AC37" s="272">
        <v>66.086896686159832</v>
      </c>
      <c r="AD37" s="14"/>
    </row>
  </sheetData>
  <mergeCells count="7">
    <mergeCell ref="AC2:AC3"/>
    <mergeCell ref="A1:AB1"/>
    <mergeCell ref="B2:F2"/>
    <mergeCell ref="G2:L2"/>
    <mergeCell ref="M2:R2"/>
    <mergeCell ref="S2:X2"/>
    <mergeCell ref="Y2:AB2"/>
  </mergeCells>
  <printOptions horizontalCentered="1"/>
  <pageMargins left="0.19685039370078741" right="0.19685039370078741" top="7.874015748031496E-2" bottom="0" header="0" footer="0"/>
  <pageSetup paperSize="9" scale="125" firstPageNumber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zoomScaleNormal="100" zoomScalePageLayoutView="60" workbookViewId="0">
      <selection activeCell="D18" sqref="D18"/>
    </sheetView>
  </sheetViews>
  <sheetFormatPr defaultRowHeight="13.5" x14ac:dyDescent="0.15"/>
  <cols>
    <col min="1" max="1" width="11"/>
    <col min="2" max="2" width="6.375" customWidth="1"/>
    <col min="3" max="3" width="5.625" customWidth="1"/>
    <col min="4" max="5" width="3.875" customWidth="1"/>
    <col min="6" max="6" width="3.5" customWidth="1"/>
    <col min="7" max="1014" width="9.625"/>
  </cols>
  <sheetData>
    <row r="1" spans="1:24" ht="19.5" thickBot="1" x14ac:dyDescent="0.35">
      <c r="A1" s="28" t="s">
        <v>52</v>
      </c>
      <c r="B1" s="28"/>
      <c r="C1" s="28"/>
      <c r="D1" s="28"/>
      <c r="E1" s="28"/>
      <c r="F1" s="28"/>
    </row>
    <row r="2" spans="1:24" ht="16.5" customHeight="1" thickTop="1" thickBot="1" x14ac:dyDescent="0.2">
      <c r="A2" s="510" t="s">
        <v>53</v>
      </c>
      <c r="B2" s="518" t="s">
        <v>54</v>
      </c>
      <c r="C2" s="518" t="s">
        <v>261</v>
      </c>
      <c r="D2" s="509" t="s">
        <v>277</v>
      </c>
      <c r="E2" s="509"/>
      <c r="F2" s="509"/>
      <c r="H2" s="576" t="s">
        <v>53</v>
      </c>
      <c r="I2" s="577" t="s">
        <v>54</v>
      </c>
      <c r="J2" s="501" t="s">
        <v>55</v>
      </c>
      <c r="K2" s="501"/>
      <c r="L2" s="501"/>
      <c r="M2" s="501" t="s">
        <v>56</v>
      </c>
      <c r="N2" s="501"/>
      <c r="O2" s="501"/>
      <c r="P2" s="501" t="s">
        <v>57</v>
      </c>
      <c r="Q2" s="501"/>
      <c r="R2" s="501"/>
      <c r="S2" s="501" t="s">
        <v>58</v>
      </c>
      <c r="T2" s="501"/>
      <c r="U2" s="501"/>
      <c r="V2" s="501" t="s">
        <v>59</v>
      </c>
      <c r="W2" s="501"/>
      <c r="X2" s="501"/>
    </row>
    <row r="3" spans="1:24" ht="14.85" customHeight="1" thickTop="1" thickBot="1" x14ac:dyDescent="0.2">
      <c r="A3" s="510"/>
      <c r="B3" s="519"/>
      <c r="C3" s="519"/>
      <c r="D3" s="509">
        <v>5</v>
      </c>
      <c r="E3" s="509">
        <v>4</v>
      </c>
      <c r="F3" s="509">
        <v>3</v>
      </c>
      <c r="H3" s="576"/>
      <c r="I3" s="577"/>
      <c r="J3" s="502" t="s">
        <v>60</v>
      </c>
      <c r="K3" s="503" t="s">
        <v>61</v>
      </c>
      <c r="L3" s="502" t="s">
        <v>62</v>
      </c>
      <c r="M3" s="504" t="s">
        <v>60</v>
      </c>
      <c r="N3" s="504" t="s">
        <v>61</v>
      </c>
      <c r="O3" s="505" t="s">
        <v>62</v>
      </c>
      <c r="P3" s="504" t="s">
        <v>60</v>
      </c>
      <c r="Q3" s="504" t="s">
        <v>61</v>
      </c>
      <c r="R3" s="505" t="s">
        <v>62</v>
      </c>
      <c r="S3" s="497" t="s">
        <v>60</v>
      </c>
      <c r="T3" s="497" t="s">
        <v>61</v>
      </c>
      <c r="U3" s="497" t="s">
        <v>62</v>
      </c>
      <c r="V3" s="497" t="s">
        <v>60</v>
      </c>
      <c r="W3" s="497" t="s">
        <v>61</v>
      </c>
      <c r="X3" s="497" t="s">
        <v>62</v>
      </c>
    </row>
    <row r="4" spans="1:24" ht="15" thickTop="1" thickBot="1" x14ac:dyDescent="0.2">
      <c r="A4" s="510"/>
      <c r="B4" s="519"/>
      <c r="C4" s="519"/>
      <c r="D4" s="509"/>
      <c r="E4" s="509"/>
      <c r="F4" s="509"/>
      <c r="H4" s="576"/>
      <c r="I4" s="577"/>
      <c r="J4" s="502"/>
      <c r="K4" s="503"/>
      <c r="L4" s="502"/>
      <c r="M4" s="504"/>
      <c r="N4" s="504"/>
      <c r="O4" s="505"/>
      <c r="P4" s="504"/>
      <c r="Q4" s="504"/>
      <c r="R4" s="505"/>
      <c r="S4" s="497"/>
      <c r="T4" s="497"/>
      <c r="U4" s="497"/>
      <c r="V4" s="497"/>
      <c r="W4" s="497"/>
      <c r="X4" s="497"/>
    </row>
    <row r="5" spans="1:24" ht="15" thickTop="1" thickBot="1" x14ac:dyDescent="0.2">
      <c r="A5" s="510"/>
      <c r="B5" s="519"/>
      <c r="C5" s="519"/>
      <c r="D5" s="509"/>
      <c r="E5" s="509"/>
      <c r="F5" s="509"/>
      <c r="H5" s="576"/>
      <c r="I5" s="577"/>
      <c r="J5" s="502"/>
      <c r="K5" s="503"/>
      <c r="L5" s="502"/>
      <c r="M5" s="504"/>
      <c r="N5" s="504"/>
      <c r="O5" s="505"/>
      <c r="P5" s="504"/>
      <c r="Q5" s="504"/>
      <c r="R5" s="505"/>
      <c r="S5" s="497"/>
      <c r="T5" s="497"/>
      <c r="U5" s="497"/>
      <c r="V5" s="497"/>
      <c r="W5" s="497"/>
      <c r="X5" s="497"/>
    </row>
    <row r="6" spans="1:24" ht="15" thickTop="1" thickBot="1" x14ac:dyDescent="0.2">
      <c r="A6" s="510"/>
      <c r="B6" s="519"/>
      <c r="C6" s="519"/>
      <c r="D6" s="509"/>
      <c r="E6" s="509"/>
      <c r="F6" s="509"/>
      <c r="H6" s="576"/>
      <c r="I6" s="577"/>
      <c r="J6" s="502"/>
      <c r="K6" s="503"/>
      <c r="L6" s="502"/>
      <c r="M6" s="504"/>
      <c r="N6" s="504"/>
      <c r="O6" s="505"/>
      <c r="P6" s="504"/>
      <c r="Q6" s="504"/>
      <c r="R6" s="505"/>
      <c r="S6" s="497"/>
      <c r="T6" s="497"/>
      <c r="U6" s="497"/>
      <c r="V6" s="497"/>
      <c r="W6" s="497"/>
      <c r="X6" s="497"/>
    </row>
    <row r="7" spans="1:24" ht="38.25" customHeight="1" thickTop="1" thickBot="1" x14ac:dyDescent="0.2">
      <c r="A7" s="510"/>
      <c r="B7" s="520"/>
      <c r="C7" s="520"/>
      <c r="D7" s="509"/>
      <c r="E7" s="509"/>
      <c r="F7" s="509"/>
      <c r="H7" s="576"/>
      <c r="I7" s="577"/>
      <c r="J7" s="502"/>
      <c r="K7" s="503"/>
      <c r="L7" s="502"/>
      <c r="M7" s="504"/>
      <c r="N7" s="504"/>
      <c r="O7" s="505"/>
      <c r="P7" s="504"/>
      <c r="Q7" s="504"/>
      <c r="R7" s="505"/>
      <c r="S7" s="497"/>
      <c r="T7" s="497"/>
      <c r="U7" s="497"/>
      <c r="V7" s="497"/>
      <c r="W7" s="497"/>
      <c r="X7" s="497"/>
    </row>
    <row r="8" spans="1:24" ht="15.75" thickTop="1" thickBot="1" x14ac:dyDescent="0.25">
      <c r="A8" s="537" t="s">
        <v>32</v>
      </c>
      <c r="B8" s="300" t="s">
        <v>81</v>
      </c>
      <c r="C8" s="300">
        <v>22</v>
      </c>
      <c r="D8" s="301">
        <v>10</v>
      </c>
      <c r="E8" s="301">
        <v>12</v>
      </c>
      <c r="F8" s="301"/>
      <c r="H8" s="571" t="s">
        <v>32</v>
      </c>
      <c r="I8" s="37" t="s">
        <v>81</v>
      </c>
      <c r="J8" s="31">
        <v>100</v>
      </c>
      <c r="K8" s="31">
        <v>100</v>
      </c>
      <c r="L8" s="31">
        <v>4.5</v>
      </c>
      <c r="M8" s="31">
        <v>100</v>
      </c>
      <c r="N8" s="31">
        <v>100</v>
      </c>
      <c r="O8" s="31">
        <v>4.4000000000000004</v>
      </c>
      <c r="P8" s="447">
        <f>((D8+E8)/C8)*100</f>
        <v>100</v>
      </c>
      <c r="Q8" s="31">
        <f>((D8+E8+F8)/C8)*100</f>
        <v>100</v>
      </c>
      <c r="R8" s="45">
        <f t="shared" ref="R8" si="0">(D8*5+E8*4+F8*3)/C8</f>
        <v>4.4545454545454541</v>
      </c>
      <c r="S8" s="31"/>
      <c r="T8" s="31"/>
      <c r="U8" s="31"/>
      <c r="V8" s="31"/>
      <c r="W8" s="31"/>
      <c r="X8" s="31"/>
    </row>
    <row r="9" spans="1:24" ht="15.75" thickTop="1" thickBot="1" x14ac:dyDescent="0.25">
      <c r="A9" s="537"/>
      <c r="B9" s="300" t="s">
        <v>65</v>
      </c>
      <c r="C9" s="300">
        <v>26</v>
      </c>
      <c r="D9" s="301">
        <v>14</v>
      </c>
      <c r="E9" s="301">
        <v>12</v>
      </c>
      <c r="F9" s="301"/>
      <c r="H9" s="571"/>
      <c r="I9" s="35" t="s">
        <v>65</v>
      </c>
      <c r="J9" s="31">
        <v>100</v>
      </c>
      <c r="K9" s="31">
        <v>100</v>
      </c>
      <c r="L9" s="31">
        <v>4.5</v>
      </c>
      <c r="M9" s="31">
        <v>100</v>
      </c>
      <c r="N9" s="31">
        <v>100</v>
      </c>
      <c r="O9" s="31">
        <v>4.7</v>
      </c>
      <c r="P9" s="447">
        <f t="shared" ref="P9:P15" si="1">((D9+E9)/C9)*100</f>
        <v>100</v>
      </c>
      <c r="Q9" s="31">
        <f t="shared" ref="Q9:Q15" si="2">((D9+E9+F9)/C9)*100</f>
        <v>100</v>
      </c>
      <c r="R9" s="45">
        <f t="shared" ref="R9:R15" si="3">(D9*5+E9*4+F9*3)/C9</f>
        <v>4.5384615384615383</v>
      </c>
      <c r="S9" s="31"/>
      <c r="T9" s="31"/>
      <c r="U9" s="31"/>
      <c r="V9" s="31"/>
      <c r="W9" s="31"/>
      <c r="X9" s="31"/>
    </row>
    <row r="10" spans="1:24" ht="15.75" thickTop="1" thickBot="1" x14ac:dyDescent="0.25">
      <c r="A10" s="537"/>
      <c r="B10" s="300" t="s">
        <v>82</v>
      </c>
      <c r="C10" s="300">
        <v>26</v>
      </c>
      <c r="D10" s="301">
        <v>9</v>
      </c>
      <c r="E10" s="301">
        <v>17</v>
      </c>
      <c r="F10" s="301"/>
      <c r="H10" s="571"/>
      <c r="I10" s="35" t="s">
        <v>82</v>
      </c>
      <c r="J10" s="31">
        <v>100</v>
      </c>
      <c r="K10" s="31">
        <v>100</v>
      </c>
      <c r="L10" s="31">
        <v>4.4000000000000004</v>
      </c>
      <c r="M10" s="31">
        <v>100</v>
      </c>
      <c r="N10" s="31">
        <v>100</v>
      </c>
      <c r="O10" s="31">
        <v>4.3</v>
      </c>
      <c r="P10" s="447">
        <f t="shared" si="1"/>
        <v>100</v>
      </c>
      <c r="Q10" s="31">
        <f t="shared" si="2"/>
        <v>100</v>
      </c>
      <c r="R10" s="45">
        <f t="shared" si="3"/>
        <v>4.3461538461538458</v>
      </c>
      <c r="S10" s="31"/>
      <c r="T10" s="31"/>
      <c r="U10" s="31"/>
      <c r="V10" s="31"/>
      <c r="W10" s="31"/>
      <c r="X10" s="31"/>
    </row>
    <row r="11" spans="1:24" ht="15.75" thickTop="1" thickBot="1" x14ac:dyDescent="0.25">
      <c r="A11" s="537"/>
      <c r="B11" s="300" t="s">
        <v>78</v>
      </c>
      <c r="C11" s="300">
        <v>25</v>
      </c>
      <c r="D11" s="301">
        <v>8</v>
      </c>
      <c r="E11" s="301">
        <v>12</v>
      </c>
      <c r="F11" s="301">
        <v>5</v>
      </c>
      <c r="H11" s="571"/>
      <c r="I11" s="35" t="s">
        <v>78</v>
      </c>
      <c r="J11" s="31">
        <v>96</v>
      </c>
      <c r="K11" s="31">
        <v>100</v>
      </c>
      <c r="L11" s="31">
        <v>4.3</v>
      </c>
      <c r="M11" s="31">
        <v>80</v>
      </c>
      <c r="N11" s="31">
        <v>100</v>
      </c>
      <c r="O11" s="31">
        <v>4.0999999999999996</v>
      </c>
      <c r="P11" s="447">
        <f t="shared" si="1"/>
        <v>80</v>
      </c>
      <c r="Q11" s="31">
        <f t="shared" si="2"/>
        <v>100</v>
      </c>
      <c r="R11" s="45">
        <f t="shared" si="3"/>
        <v>4.12</v>
      </c>
      <c r="S11" s="31"/>
      <c r="T11" s="31"/>
      <c r="U11" s="31"/>
      <c r="V11" s="31"/>
      <c r="W11" s="31"/>
      <c r="X11" s="31"/>
    </row>
    <row r="12" spans="1:24" ht="15.75" thickTop="1" thickBot="1" x14ac:dyDescent="0.25">
      <c r="A12" s="537"/>
      <c r="B12" s="300" t="s">
        <v>95</v>
      </c>
      <c r="C12" s="300">
        <v>18</v>
      </c>
      <c r="D12" s="301">
        <v>5</v>
      </c>
      <c r="E12" s="301">
        <v>11</v>
      </c>
      <c r="F12" s="301">
        <v>2</v>
      </c>
      <c r="H12" s="571"/>
      <c r="I12" s="35" t="s">
        <v>95</v>
      </c>
      <c r="J12" s="31">
        <v>100</v>
      </c>
      <c r="K12" s="31">
        <v>100</v>
      </c>
      <c r="L12" s="31">
        <v>4.3</v>
      </c>
      <c r="M12" s="31">
        <v>55.6</v>
      </c>
      <c r="N12" s="31">
        <v>100</v>
      </c>
      <c r="O12" s="31">
        <v>3.6</v>
      </c>
      <c r="P12" s="447">
        <f t="shared" si="1"/>
        <v>88.888888888888886</v>
      </c>
      <c r="Q12" s="31">
        <f t="shared" si="2"/>
        <v>100</v>
      </c>
      <c r="R12" s="45">
        <f t="shared" si="3"/>
        <v>4.166666666666667</v>
      </c>
      <c r="S12" s="31"/>
      <c r="T12" s="31"/>
      <c r="U12" s="31"/>
      <c r="V12" s="31"/>
      <c r="W12" s="31"/>
      <c r="X12" s="31"/>
    </row>
    <row r="13" spans="1:24" ht="15.75" thickTop="1" thickBot="1" x14ac:dyDescent="0.25">
      <c r="A13" s="537"/>
      <c r="B13" s="300" t="s">
        <v>140</v>
      </c>
      <c r="C13" s="300">
        <v>21</v>
      </c>
      <c r="D13" s="301">
        <v>12</v>
      </c>
      <c r="E13" s="301">
        <v>9</v>
      </c>
      <c r="F13" s="301"/>
      <c r="H13" s="571"/>
      <c r="I13" s="35" t="s">
        <v>140</v>
      </c>
      <c r="J13" s="31">
        <v>100</v>
      </c>
      <c r="K13" s="31">
        <v>100</v>
      </c>
      <c r="L13" s="31">
        <v>4.5999999999999996</v>
      </c>
      <c r="M13" s="31">
        <v>100</v>
      </c>
      <c r="N13" s="31">
        <v>100</v>
      </c>
      <c r="O13" s="31">
        <v>4.5</v>
      </c>
      <c r="P13" s="447">
        <f t="shared" si="1"/>
        <v>100</v>
      </c>
      <c r="Q13" s="31">
        <f t="shared" si="2"/>
        <v>100</v>
      </c>
      <c r="R13" s="45">
        <f t="shared" si="3"/>
        <v>4.5714285714285712</v>
      </c>
      <c r="S13" s="31"/>
      <c r="T13" s="31"/>
      <c r="U13" s="31"/>
      <c r="V13" s="31"/>
      <c r="W13" s="31"/>
      <c r="X13" s="31"/>
    </row>
    <row r="14" spans="1:24" ht="15.75" thickTop="1" thickBot="1" x14ac:dyDescent="0.25">
      <c r="A14" s="537"/>
      <c r="B14" s="300" t="s">
        <v>84</v>
      </c>
      <c r="C14" s="300">
        <v>23</v>
      </c>
      <c r="D14" s="301">
        <v>12</v>
      </c>
      <c r="E14" s="301">
        <v>7</v>
      </c>
      <c r="F14" s="301">
        <v>4</v>
      </c>
      <c r="H14" s="571"/>
      <c r="I14" s="35" t="s">
        <v>84</v>
      </c>
      <c r="J14" s="31">
        <v>87</v>
      </c>
      <c r="K14" s="31">
        <v>100</v>
      </c>
      <c r="L14" s="31">
        <v>4.0999999999999996</v>
      </c>
      <c r="M14" s="31">
        <v>79.2</v>
      </c>
      <c r="N14" s="31">
        <v>100</v>
      </c>
      <c r="O14" s="31">
        <v>4.3</v>
      </c>
      <c r="P14" s="447">
        <f t="shared" si="1"/>
        <v>82.608695652173907</v>
      </c>
      <c r="Q14" s="31">
        <f t="shared" si="2"/>
        <v>100</v>
      </c>
      <c r="R14" s="45">
        <f t="shared" si="3"/>
        <v>4.3478260869565215</v>
      </c>
      <c r="S14" s="31"/>
      <c r="T14" s="31"/>
      <c r="U14" s="31"/>
      <c r="V14" s="31"/>
      <c r="W14" s="31"/>
      <c r="X14" s="31"/>
    </row>
    <row r="15" spans="1:24" ht="15.75" thickTop="1" thickBot="1" x14ac:dyDescent="0.25">
      <c r="A15" s="537"/>
      <c r="B15" s="300" t="s">
        <v>165</v>
      </c>
      <c r="C15" s="300"/>
      <c r="D15" s="301"/>
      <c r="E15" s="301"/>
      <c r="F15" s="301"/>
      <c r="H15" s="571"/>
      <c r="I15" s="35" t="s">
        <v>165</v>
      </c>
      <c r="J15" s="31"/>
      <c r="K15" s="43"/>
      <c r="L15" s="31"/>
      <c r="M15" s="31">
        <v>94</v>
      </c>
      <c r="N15" s="31">
        <v>100</v>
      </c>
      <c r="O15" s="31">
        <v>4.5999999999999996</v>
      </c>
      <c r="P15" s="451" t="e">
        <f t="shared" si="1"/>
        <v>#DIV/0!</v>
      </c>
      <c r="Q15" s="31" t="e">
        <f t="shared" si="2"/>
        <v>#DIV/0!</v>
      </c>
      <c r="R15" s="45" t="e">
        <f t="shared" si="3"/>
        <v>#DIV/0!</v>
      </c>
      <c r="S15" s="31"/>
      <c r="T15" s="31"/>
      <c r="U15" s="31"/>
      <c r="V15" s="31"/>
      <c r="W15" s="31"/>
      <c r="X15" s="31"/>
    </row>
    <row r="16" spans="1:24" ht="14.25" thickTop="1" x14ac:dyDescent="0.15"/>
  </sheetData>
  <mergeCells count="31">
    <mergeCell ref="A8:A15"/>
    <mergeCell ref="D3:D7"/>
    <mergeCell ref="E3:E7"/>
    <mergeCell ref="F3:F7"/>
    <mergeCell ref="A2:A7"/>
    <mergeCell ref="B2:B7"/>
    <mergeCell ref="D2:F2"/>
    <mergeCell ref="C2:C7"/>
    <mergeCell ref="V3:V7"/>
    <mergeCell ref="W3:W7"/>
    <mergeCell ref="H2:H7"/>
    <mergeCell ref="I2:I7"/>
    <mergeCell ref="J2:L2"/>
    <mergeCell ref="M2:O2"/>
    <mergeCell ref="P2:R2"/>
    <mergeCell ref="X3:X7"/>
    <mergeCell ref="H8:H15"/>
    <mergeCell ref="S2:U2"/>
    <mergeCell ref="V2:X2"/>
    <mergeCell ref="J3:J7"/>
    <mergeCell ref="K3:K7"/>
    <mergeCell ref="L3:L7"/>
    <mergeCell ref="M3:M7"/>
    <mergeCell ref="N3:N7"/>
    <mergeCell ref="O3:O7"/>
    <mergeCell ref="P3:P7"/>
    <mergeCell ref="Q3:Q7"/>
    <mergeCell ref="R3:R7"/>
    <mergeCell ref="S3:S7"/>
    <mergeCell ref="T3:T7"/>
    <mergeCell ref="U3:U7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topLeftCell="A2" zoomScaleNormal="100" zoomScalePageLayoutView="60" workbookViewId="0">
      <selection activeCell="P22" sqref="P22"/>
    </sheetView>
  </sheetViews>
  <sheetFormatPr defaultRowHeight="13.5" x14ac:dyDescent="0.15"/>
  <cols>
    <col min="1" max="1" width="12.625"/>
    <col min="2" max="3" width="4.75" customWidth="1"/>
    <col min="4" max="4" width="4.125" customWidth="1"/>
    <col min="5" max="5" width="4" customWidth="1"/>
    <col min="6" max="6" width="4.5" customWidth="1"/>
    <col min="7" max="1014" width="9.625"/>
  </cols>
  <sheetData>
    <row r="1" spans="1:24" ht="19.5" thickBot="1" x14ac:dyDescent="0.35">
      <c r="A1" s="28" t="s">
        <v>52</v>
      </c>
      <c r="B1" s="28"/>
      <c r="C1" s="28"/>
      <c r="D1" s="28"/>
      <c r="E1" s="28"/>
      <c r="F1" s="28"/>
    </row>
    <row r="2" spans="1:24" ht="16.5" customHeight="1" thickTop="1" thickBot="1" x14ac:dyDescent="0.2">
      <c r="A2" s="510" t="s">
        <v>53</v>
      </c>
      <c r="B2" s="518" t="s">
        <v>54</v>
      </c>
      <c r="C2" s="518" t="s">
        <v>261</v>
      </c>
      <c r="D2" s="509" t="s">
        <v>277</v>
      </c>
      <c r="E2" s="509"/>
      <c r="F2" s="509"/>
      <c r="H2" s="530" t="s">
        <v>53</v>
      </c>
      <c r="I2" s="507" t="s">
        <v>54</v>
      </c>
      <c r="J2" s="501" t="s">
        <v>55</v>
      </c>
      <c r="K2" s="501"/>
      <c r="L2" s="501"/>
      <c r="M2" s="501" t="s">
        <v>56</v>
      </c>
      <c r="N2" s="501"/>
      <c r="O2" s="501"/>
      <c r="P2" s="501" t="s">
        <v>57</v>
      </c>
      <c r="Q2" s="501"/>
      <c r="R2" s="501"/>
      <c r="S2" s="501" t="s">
        <v>58</v>
      </c>
      <c r="T2" s="501"/>
      <c r="U2" s="501"/>
      <c r="V2" s="501" t="s">
        <v>59</v>
      </c>
      <c r="W2" s="501"/>
      <c r="X2" s="501"/>
    </row>
    <row r="3" spans="1:24" ht="14.85" customHeight="1" thickTop="1" thickBot="1" x14ac:dyDescent="0.2">
      <c r="A3" s="510"/>
      <c r="B3" s="519"/>
      <c r="C3" s="519"/>
      <c r="D3" s="509">
        <v>5</v>
      </c>
      <c r="E3" s="509">
        <v>4</v>
      </c>
      <c r="F3" s="509">
        <v>3</v>
      </c>
      <c r="H3" s="530"/>
      <c r="I3" s="507"/>
      <c r="J3" s="502" t="s">
        <v>60</v>
      </c>
      <c r="K3" s="503" t="s">
        <v>61</v>
      </c>
      <c r="L3" s="502" t="s">
        <v>62</v>
      </c>
      <c r="M3" s="504" t="s">
        <v>60</v>
      </c>
      <c r="N3" s="504" t="s">
        <v>61</v>
      </c>
      <c r="O3" s="505" t="s">
        <v>62</v>
      </c>
      <c r="P3" s="504" t="s">
        <v>60</v>
      </c>
      <c r="Q3" s="504" t="s">
        <v>61</v>
      </c>
      <c r="R3" s="505" t="s">
        <v>62</v>
      </c>
      <c r="S3" s="497" t="s">
        <v>60</v>
      </c>
      <c r="T3" s="497" t="s">
        <v>61</v>
      </c>
      <c r="U3" s="497" t="s">
        <v>62</v>
      </c>
      <c r="V3" s="497" t="s">
        <v>60</v>
      </c>
      <c r="W3" s="497" t="s">
        <v>61</v>
      </c>
      <c r="X3" s="497" t="s">
        <v>62</v>
      </c>
    </row>
    <row r="4" spans="1:24" ht="15" thickTop="1" thickBot="1" x14ac:dyDescent="0.2">
      <c r="A4" s="510"/>
      <c r="B4" s="519"/>
      <c r="C4" s="519"/>
      <c r="D4" s="509"/>
      <c r="E4" s="509"/>
      <c r="F4" s="509"/>
      <c r="H4" s="530"/>
      <c r="I4" s="507"/>
      <c r="J4" s="502"/>
      <c r="K4" s="503"/>
      <c r="L4" s="502"/>
      <c r="M4" s="504"/>
      <c r="N4" s="504"/>
      <c r="O4" s="505"/>
      <c r="P4" s="504"/>
      <c r="Q4" s="504"/>
      <c r="R4" s="505"/>
      <c r="S4" s="497"/>
      <c r="T4" s="497"/>
      <c r="U4" s="497"/>
      <c r="V4" s="497"/>
      <c r="W4" s="497"/>
      <c r="X4" s="497"/>
    </row>
    <row r="5" spans="1:24" ht="15" thickTop="1" thickBot="1" x14ac:dyDescent="0.2">
      <c r="A5" s="510"/>
      <c r="B5" s="519"/>
      <c r="C5" s="519"/>
      <c r="D5" s="509"/>
      <c r="E5" s="509"/>
      <c r="F5" s="509"/>
      <c r="H5" s="530"/>
      <c r="I5" s="507"/>
      <c r="J5" s="502"/>
      <c r="K5" s="503"/>
      <c r="L5" s="502"/>
      <c r="M5" s="504"/>
      <c r="N5" s="504"/>
      <c r="O5" s="505"/>
      <c r="P5" s="504"/>
      <c r="Q5" s="504"/>
      <c r="R5" s="505"/>
      <c r="S5" s="497"/>
      <c r="T5" s="497"/>
      <c r="U5" s="497"/>
      <c r="V5" s="497"/>
      <c r="W5" s="497"/>
      <c r="X5" s="497"/>
    </row>
    <row r="6" spans="1:24" ht="15" thickTop="1" thickBot="1" x14ac:dyDescent="0.2">
      <c r="A6" s="510"/>
      <c r="B6" s="519"/>
      <c r="C6" s="519"/>
      <c r="D6" s="509"/>
      <c r="E6" s="509"/>
      <c r="F6" s="509"/>
      <c r="H6" s="530"/>
      <c r="I6" s="507"/>
      <c r="J6" s="502"/>
      <c r="K6" s="503"/>
      <c r="L6" s="502"/>
      <c r="M6" s="504"/>
      <c r="N6" s="504"/>
      <c r="O6" s="505"/>
      <c r="P6" s="504"/>
      <c r="Q6" s="504"/>
      <c r="R6" s="505"/>
      <c r="S6" s="497"/>
      <c r="T6" s="497"/>
      <c r="U6" s="497"/>
      <c r="V6" s="497"/>
      <c r="W6" s="497"/>
      <c r="X6" s="497"/>
    </row>
    <row r="7" spans="1:24" ht="42" customHeight="1" thickTop="1" thickBot="1" x14ac:dyDescent="0.2">
      <c r="A7" s="510"/>
      <c r="B7" s="520"/>
      <c r="C7" s="520"/>
      <c r="D7" s="509"/>
      <c r="E7" s="509"/>
      <c r="F7" s="509"/>
      <c r="H7" s="530"/>
      <c r="I7" s="507"/>
      <c r="J7" s="502"/>
      <c r="K7" s="503"/>
      <c r="L7" s="502"/>
      <c r="M7" s="504"/>
      <c r="N7" s="504"/>
      <c r="O7" s="505"/>
      <c r="P7" s="504"/>
      <c r="Q7" s="504"/>
      <c r="R7" s="505"/>
      <c r="S7" s="497"/>
      <c r="T7" s="497"/>
      <c r="U7" s="497"/>
      <c r="V7" s="497"/>
      <c r="W7" s="497"/>
      <c r="X7" s="497"/>
    </row>
    <row r="8" spans="1:24" ht="15.75" thickTop="1" thickBot="1" x14ac:dyDescent="0.25">
      <c r="A8" s="537" t="s">
        <v>32</v>
      </c>
      <c r="B8" s="300" t="s">
        <v>75</v>
      </c>
      <c r="C8" s="300">
        <v>25</v>
      </c>
      <c r="D8" s="301">
        <v>5</v>
      </c>
      <c r="E8" s="301">
        <v>20</v>
      </c>
      <c r="F8" s="301">
        <v>0</v>
      </c>
      <c r="H8" s="571" t="s">
        <v>32</v>
      </c>
      <c r="I8" s="30" t="s">
        <v>75</v>
      </c>
      <c r="J8" s="31">
        <v>100</v>
      </c>
      <c r="K8" s="31">
        <v>100</v>
      </c>
      <c r="L8" s="31">
        <v>4.4000000000000004</v>
      </c>
      <c r="M8" s="31">
        <v>100</v>
      </c>
      <c r="N8" s="31">
        <v>100</v>
      </c>
      <c r="O8" s="31">
        <v>4.5</v>
      </c>
      <c r="P8" s="45">
        <f>((D8+E8)/C8)*100</f>
        <v>100</v>
      </c>
      <c r="Q8" s="45">
        <f>((D8+E8+F8)/C8)*100</f>
        <v>100</v>
      </c>
      <c r="R8" s="45">
        <f t="shared" ref="R8" si="0">(D8*5+E8*4+F8*3)/C8</f>
        <v>4.2</v>
      </c>
      <c r="S8" s="31"/>
      <c r="T8" s="31"/>
      <c r="U8" s="31"/>
      <c r="V8" s="31"/>
      <c r="W8" s="31"/>
      <c r="X8" s="31"/>
    </row>
    <row r="9" spans="1:24" ht="15.75" thickTop="1" thickBot="1" x14ac:dyDescent="0.25">
      <c r="A9" s="537"/>
      <c r="B9" s="300" t="s">
        <v>76</v>
      </c>
      <c r="C9" s="300">
        <v>23</v>
      </c>
      <c r="D9" s="301">
        <v>6</v>
      </c>
      <c r="E9" s="301">
        <v>16</v>
      </c>
      <c r="F9" s="301">
        <v>1</v>
      </c>
      <c r="H9" s="571"/>
      <c r="I9" s="32" t="s">
        <v>76</v>
      </c>
      <c r="J9" s="31">
        <v>91</v>
      </c>
      <c r="K9" s="31">
        <v>100</v>
      </c>
      <c r="L9" s="31">
        <v>4.3</v>
      </c>
      <c r="M9" s="31">
        <v>91</v>
      </c>
      <c r="N9" s="31">
        <v>100</v>
      </c>
      <c r="O9" s="31">
        <v>4.4000000000000004</v>
      </c>
      <c r="P9" s="45">
        <f t="shared" ref="P9:P16" si="1">((D9+E9)/C9)*100</f>
        <v>95.652173913043484</v>
      </c>
      <c r="Q9" s="45">
        <f t="shared" ref="Q9:Q16" si="2">((D9+E9+F9)/C9)*100</f>
        <v>100</v>
      </c>
      <c r="R9" s="45">
        <f t="shared" ref="R9:R16" si="3">(D9*5+E9*4+F9*3)/C9</f>
        <v>4.2173913043478262</v>
      </c>
      <c r="S9" s="31"/>
      <c r="T9" s="31"/>
      <c r="U9" s="31"/>
      <c r="V9" s="31"/>
      <c r="W9" s="31"/>
      <c r="X9" s="31"/>
    </row>
    <row r="10" spans="1:24" ht="15.75" thickTop="1" thickBot="1" x14ac:dyDescent="0.25">
      <c r="A10" s="537"/>
      <c r="B10" s="300" t="s">
        <v>63</v>
      </c>
      <c r="C10" s="300">
        <v>25</v>
      </c>
      <c r="D10" s="301">
        <v>7</v>
      </c>
      <c r="E10" s="301">
        <v>18</v>
      </c>
      <c r="F10" s="301">
        <v>0</v>
      </c>
      <c r="H10" s="571"/>
      <c r="I10" s="32" t="s">
        <v>63</v>
      </c>
      <c r="J10" s="31">
        <v>96</v>
      </c>
      <c r="K10" s="31">
        <v>100</v>
      </c>
      <c r="L10" s="31">
        <v>4.3</v>
      </c>
      <c r="M10" s="31">
        <v>100</v>
      </c>
      <c r="N10" s="31">
        <v>100</v>
      </c>
      <c r="O10" s="31">
        <v>4.5</v>
      </c>
      <c r="P10" s="45">
        <f t="shared" si="1"/>
        <v>100</v>
      </c>
      <c r="Q10" s="45">
        <f t="shared" si="2"/>
        <v>100</v>
      </c>
      <c r="R10" s="45">
        <f t="shared" si="3"/>
        <v>4.28</v>
      </c>
      <c r="S10" s="31"/>
      <c r="T10" s="31"/>
      <c r="U10" s="31"/>
      <c r="V10" s="31"/>
      <c r="W10" s="31"/>
      <c r="X10" s="31"/>
    </row>
    <row r="11" spans="1:24" ht="15.75" thickTop="1" thickBot="1" x14ac:dyDescent="0.25">
      <c r="A11" s="537"/>
      <c r="B11" s="300" t="s">
        <v>69</v>
      </c>
      <c r="C11" s="300">
        <v>26</v>
      </c>
      <c r="D11" s="301">
        <v>11</v>
      </c>
      <c r="E11" s="301">
        <v>15</v>
      </c>
      <c r="F11" s="301">
        <v>0</v>
      </c>
      <c r="H11" s="571"/>
      <c r="I11" s="32" t="s">
        <v>69</v>
      </c>
      <c r="J11" s="31">
        <v>96</v>
      </c>
      <c r="K11" s="31">
        <v>100</v>
      </c>
      <c r="L11" s="31">
        <v>4.4000000000000004</v>
      </c>
      <c r="M11" s="31">
        <v>100</v>
      </c>
      <c r="N11" s="31">
        <v>100</v>
      </c>
      <c r="O11" s="31">
        <v>4.5</v>
      </c>
      <c r="P11" s="45">
        <f t="shared" si="1"/>
        <v>100</v>
      </c>
      <c r="Q11" s="45">
        <f t="shared" si="2"/>
        <v>100</v>
      </c>
      <c r="R11" s="45">
        <f t="shared" si="3"/>
        <v>4.4230769230769234</v>
      </c>
      <c r="S11" s="31"/>
      <c r="T11" s="31"/>
      <c r="U11" s="31"/>
      <c r="V11" s="31"/>
      <c r="W11" s="31"/>
      <c r="X11" s="31"/>
    </row>
    <row r="12" spans="1:24" ht="15.75" thickTop="1" thickBot="1" x14ac:dyDescent="0.25">
      <c r="A12" s="537"/>
      <c r="B12" s="300" t="s">
        <v>70</v>
      </c>
      <c r="C12" s="300">
        <v>26</v>
      </c>
      <c r="D12" s="301">
        <v>5</v>
      </c>
      <c r="E12" s="301">
        <v>20</v>
      </c>
      <c r="F12" s="301">
        <v>1</v>
      </c>
      <c r="H12" s="571"/>
      <c r="I12" s="32" t="s">
        <v>70</v>
      </c>
      <c r="J12" s="31">
        <v>92.5</v>
      </c>
      <c r="K12" s="31">
        <v>100</v>
      </c>
      <c r="L12" s="31">
        <v>4.3</v>
      </c>
      <c r="M12" s="31">
        <v>96</v>
      </c>
      <c r="N12" s="31">
        <v>100</v>
      </c>
      <c r="O12" s="31">
        <v>4.4000000000000004</v>
      </c>
      <c r="P12" s="45">
        <f t="shared" si="1"/>
        <v>96.15384615384616</v>
      </c>
      <c r="Q12" s="45">
        <f t="shared" si="2"/>
        <v>100</v>
      </c>
      <c r="R12" s="45">
        <f t="shared" si="3"/>
        <v>4.1538461538461542</v>
      </c>
      <c r="S12" s="31"/>
      <c r="T12" s="31"/>
      <c r="U12" s="31"/>
      <c r="V12" s="31"/>
      <c r="W12" s="31"/>
      <c r="X12" s="31"/>
    </row>
    <row r="13" spans="1:24" ht="15.75" thickTop="1" thickBot="1" x14ac:dyDescent="0.25">
      <c r="A13" s="537"/>
      <c r="B13" s="300" t="s">
        <v>77</v>
      </c>
      <c r="C13" s="300">
        <v>25</v>
      </c>
      <c r="D13" s="301">
        <v>16</v>
      </c>
      <c r="E13" s="301">
        <v>8</v>
      </c>
      <c r="F13" s="301">
        <v>1</v>
      </c>
      <c r="H13" s="571"/>
      <c r="I13" s="32" t="s">
        <v>77</v>
      </c>
      <c r="J13" s="31">
        <v>100</v>
      </c>
      <c r="K13" s="31">
        <v>100</v>
      </c>
      <c r="L13" s="31">
        <v>4.8</v>
      </c>
      <c r="M13" s="31">
        <v>100</v>
      </c>
      <c r="N13" s="31">
        <v>100</v>
      </c>
      <c r="O13" s="31">
        <v>4.2</v>
      </c>
      <c r="P13" s="45">
        <f t="shared" si="1"/>
        <v>96</v>
      </c>
      <c r="Q13" s="45">
        <f t="shared" si="2"/>
        <v>100</v>
      </c>
      <c r="R13" s="45">
        <f t="shared" si="3"/>
        <v>4.5999999999999996</v>
      </c>
      <c r="S13" s="31"/>
      <c r="T13" s="31"/>
      <c r="U13" s="31"/>
      <c r="V13" s="31"/>
      <c r="W13" s="31"/>
      <c r="X13" s="31"/>
    </row>
    <row r="14" spans="1:24" ht="15.75" thickTop="1" thickBot="1" x14ac:dyDescent="0.25">
      <c r="A14" s="537"/>
      <c r="B14" s="300" t="s">
        <v>96</v>
      </c>
      <c r="C14" s="300">
        <v>25</v>
      </c>
      <c r="D14" s="301">
        <v>8</v>
      </c>
      <c r="E14" s="301">
        <v>16</v>
      </c>
      <c r="F14" s="301">
        <v>1</v>
      </c>
      <c r="H14" s="571"/>
      <c r="I14" s="32" t="s">
        <v>96</v>
      </c>
      <c r="J14" s="31">
        <v>88</v>
      </c>
      <c r="K14" s="31">
        <v>100</v>
      </c>
      <c r="L14" s="31">
        <v>4.2</v>
      </c>
      <c r="M14" s="31">
        <v>96</v>
      </c>
      <c r="N14" s="31">
        <v>100</v>
      </c>
      <c r="O14" s="31">
        <v>4.4000000000000004</v>
      </c>
      <c r="P14" s="45">
        <f t="shared" si="1"/>
        <v>96</v>
      </c>
      <c r="Q14" s="45">
        <f t="shared" si="2"/>
        <v>100</v>
      </c>
      <c r="R14" s="45">
        <f t="shared" si="3"/>
        <v>4.28</v>
      </c>
      <c r="S14" s="31"/>
      <c r="T14" s="31"/>
      <c r="U14" s="31"/>
      <c r="V14" s="31"/>
      <c r="W14" s="31"/>
      <c r="X14" s="31"/>
    </row>
    <row r="15" spans="1:24" ht="15.75" thickTop="1" thickBot="1" x14ac:dyDescent="0.25">
      <c r="A15" s="537"/>
      <c r="B15" s="300" t="s">
        <v>79</v>
      </c>
      <c r="C15" s="300">
        <v>22</v>
      </c>
      <c r="D15" s="301">
        <v>7</v>
      </c>
      <c r="E15" s="301">
        <v>13</v>
      </c>
      <c r="F15" s="301">
        <v>3</v>
      </c>
      <c r="H15" s="571"/>
      <c r="I15" s="32" t="s">
        <v>79</v>
      </c>
      <c r="J15" s="31">
        <v>95</v>
      </c>
      <c r="K15" s="31">
        <v>100</v>
      </c>
      <c r="L15" s="31">
        <v>4.3</v>
      </c>
      <c r="M15" s="31">
        <v>91</v>
      </c>
      <c r="N15" s="31">
        <v>100</v>
      </c>
      <c r="O15" s="31">
        <v>4.0999999999999996</v>
      </c>
      <c r="P15" s="45">
        <f t="shared" si="1"/>
        <v>90.909090909090907</v>
      </c>
      <c r="Q15" s="45">
        <f t="shared" si="2"/>
        <v>104.54545454545455</v>
      </c>
      <c r="R15" s="45">
        <f t="shared" si="3"/>
        <v>4.3636363636363633</v>
      </c>
      <c r="S15" s="31"/>
      <c r="T15" s="31"/>
      <c r="U15" s="31"/>
      <c r="V15" s="31"/>
      <c r="W15" s="31"/>
      <c r="X15" s="31"/>
    </row>
    <row r="16" spans="1:24" ht="15.75" thickTop="1" thickBot="1" x14ac:dyDescent="0.25">
      <c r="A16" s="537"/>
      <c r="B16" s="300" t="s">
        <v>72</v>
      </c>
      <c r="C16" s="300">
        <v>25</v>
      </c>
      <c r="D16" s="301">
        <v>8</v>
      </c>
      <c r="E16" s="301">
        <v>17</v>
      </c>
      <c r="F16" s="301">
        <v>0</v>
      </c>
      <c r="H16" s="571"/>
      <c r="I16" s="32" t="s">
        <v>72</v>
      </c>
      <c r="J16" s="31">
        <v>96</v>
      </c>
      <c r="K16" s="31">
        <v>100</v>
      </c>
      <c r="L16" s="31">
        <v>4.2</v>
      </c>
      <c r="M16" s="31">
        <v>100</v>
      </c>
      <c r="N16" s="31">
        <v>100</v>
      </c>
      <c r="O16" s="31">
        <v>4.2</v>
      </c>
      <c r="P16" s="45">
        <f t="shared" si="1"/>
        <v>100</v>
      </c>
      <c r="Q16" s="45">
        <f t="shared" si="2"/>
        <v>100</v>
      </c>
      <c r="R16" s="45">
        <f t="shared" si="3"/>
        <v>4.32</v>
      </c>
      <c r="S16" s="31"/>
      <c r="T16" s="31"/>
      <c r="U16" s="31"/>
      <c r="V16" s="31"/>
      <c r="W16" s="31"/>
      <c r="X16" s="31"/>
    </row>
    <row r="17" ht="14.25" thickTop="1" x14ac:dyDescent="0.15"/>
  </sheetData>
  <mergeCells count="31">
    <mergeCell ref="A8:A16"/>
    <mergeCell ref="D3:D7"/>
    <mergeCell ref="E3:E7"/>
    <mergeCell ref="F3:F7"/>
    <mergeCell ref="A2:A7"/>
    <mergeCell ref="B2:B7"/>
    <mergeCell ref="D2:F2"/>
    <mergeCell ref="C2:C7"/>
    <mergeCell ref="V3:V7"/>
    <mergeCell ref="W3:W7"/>
    <mergeCell ref="H2:H7"/>
    <mergeCell ref="I2:I7"/>
    <mergeCell ref="J2:L2"/>
    <mergeCell ref="M2:O2"/>
    <mergeCell ref="P2:R2"/>
    <mergeCell ref="X3:X7"/>
    <mergeCell ref="H8:H16"/>
    <mergeCell ref="S2:U2"/>
    <mergeCell ref="V2:X2"/>
    <mergeCell ref="J3:J7"/>
    <mergeCell ref="K3:K7"/>
    <mergeCell ref="L3:L7"/>
    <mergeCell ref="M3:M7"/>
    <mergeCell ref="N3:N7"/>
    <mergeCell ref="O3:O7"/>
    <mergeCell ref="P3:P7"/>
    <mergeCell ref="Q3:Q7"/>
    <mergeCell ref="R3:R7"/>
    <mergeCell ref="S3:S7"/>
    <mergeCell ref="T3:T7"/>
    <mergeCell ref="U3:U7"/>
  </mergeCells>
  <pageMargins left="0.7" right="0.7" top="0.75" bottom="0.75" header="0.51180555555555496" footer="0.51180555555555496"/>
  <pageSetup paperSize="9" firstPageNumber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zoomScaleNormal="100" zoomScalePageLayoutView="60" workbookViewId="0">
      <selection activeCell="Q19" sqref="Q19"/>
    </sheetView>
  </sheetViews>
  <sheetFormatPr defaultRowHeight="13.5" x14ac:dyDescent="0.15"/>
  <cols>
    <col min="1" max="1" width="11.625" customWidth="1"/>
    <col min="2" max="2" width="5.5" customWidth="1"/>
    <col min="3" max="3" width="3.75" customWidth="1"/>
    <col min="4" max="4" width="3.5" customWidth="1"/>
    <col min="5" max="5" width="3.75" customWidth="1"/>
    <col min="6" max="6" width="3.875" customWidth="1"/>
    <col min="7" max="7" width="8.5" customWidth="1"/>
    <col min="8" max="1014" width="9.625"/>
  </cols>
  <sheetData>
    <row r="1" spans="1:24" ht="19.5" thickBot="1" x14ac:dyDescent="0.35">
      <c r="A1" s="28" t="s">
        <v>52</v>
      </c>
      <c r="B1" s="28"/>
      <c r="C1" s="28"/>
      <c r="D1" s="28"/>
      <c r="E1" s="28"/>
      <c r="F1" s="28"/>
    </row>
    <row r="2" spans="1:24" ht="16.5" customHeight="1" thickTop="1" thickBot="1" x14ac:dyDescent="0.2">
      <c r="A2" s="510" t="s">
        <v>53</v>
      </c>
      <c r="B2" s="518" t="s">
        <v>54</v>
      </c>
      <c r="C2" s="518" t="s">
        <v>261</v>
      </c>
      <c r="D2" s="509" t="s">
        <v>277</v>
      </c>
      <c r="E2" s="509"/>
      <c r="F2" s="509"/>
      <c r="H2" s="530" t="s">
        <v>53</v>
      </c>
      <c r="I2" s="507" t="s">
        <v>54</v>
      </c>
      <c r="J2" s="501" t="s">
        <v>55</v>
      </c>
      <c r="K2" s="501"/>
      <c r="L2" s="501"/>
      <c r="M2" s="501" t="s">
        <v>56</v>
      </c>
      <c r="N2" s="501"/>
      <c r="O2" s="501"/>
      <c r="P2" s="501" t="s">
        <v>57</v>
      </c>
      <c r="Q2" s="501"/>
      <c r="R2" s="501"/>
      <c r="S2" s="501" t="s">
        <v>58</v>
      </c>
      <c r="T2" s="501"/>
      <c r="U2" s="501"/>
      <c r="V2" s="501" t="s">
        <v>59</v>
      </c>
      <c r="W2" s="501"/>
      <c r="X2" s="501"/>
    </row>
    <row r="3" spans="1:24" ht="14.85" customHeight="1" thickTop="1" thickBot="1" x14ac:dyDescent="0.2">
      <c r="A3" s="510"/>
      <c r="B3" s="519"/>
      <c r="C3" s="519"/>
      <c r="D3" s="509">
        <v>5</v>
      </c>
      <c r="E3" s="509">
        <v>4</v>
      </c>
      <c r="F3" s="509">
        <v>3</v>
      </c>
      <c r="H3" s="530"/>
      <c r="I3" s="507"/>
      <c r="J3" s="502" t="s">
        <v>60</v>
      </c>
      <c r="K3" s="503" t="s">
        <v>61</v>
      </c>
      <c r="L3" s="502" t="s">
        <v>62</v>
      </c>
      <c r="M3" s="504" t="s">
        <v>60</v>
      </c>
      <c r="N3" s="504" t="s">
        <v>61</v>
      </c>
      <c r="O3" s="505" t="s">
        <v>62</v>
      </c>
      <c r="P3" s="504" t="s">
        <v>60</v>
      </c>
      <c r="Q3" s="504" t="s">
        <v>61</v>
      </c>
      <c r="R3" s="505" t="s">
        <v>62</v>
      </c>
      <c r="S3" s="497" t="s">
        <v>60</v>
      </c>
      <c r="T3" s="497" t="s">
        <v>61</v>
      </c>
      <c r="U3" s="497" t="s">
        <v>62</v>
      </c>
      <c r="V3" s="497" t="s">
        <v>60</v>
      </c>
      <c r="W3" s="497" t="s">
        <v>61</v>
      </c>
      <c r="X3" s="497" t="s">
        <v>62</v>
      </c>
    </row>
    <row r="4" spans="1:24" ht="15" thickTop="1" thickBot="1" x14ac:dyDescent="0.2">
      <c r="A4" s="510"/>
      <c r="B4" s="519"/>
      <c r="C4" s="519"/>
      <c r="D4" s="509"/>
      <c r="E4" s="509"/>
      <c r="F4" s="509"/>
      <c r="H4" s="530"/>
      <c r="I4" s="507"/>
      <c r="J4" s="502"/>
      <c r="K4" s="503"/>
      <c r="L4" s="502"/>
      <c r="M4" s="504"/>
      <c r="N4" s="504"/>
      <c r="O4" s="505"/>
      <c r="P4" s="504"/>
      <c r="Q4" s="504"/>
      <c r="R4" s="505"/>
      <c r="S4" s="497"/>
      <c r="T4" s="497"/>
      <c r="U4" s="497"/>
      <c r="V4" s="497"/>
      <c r="W4" s="497"/>
      <c r="X4" s="497"/>
    </row>
    <row r="5" spans="1:24" ht="15" thickTop="1" thickBot="1" x14ac:dyDescent="0.2">
      <c r="A5" s="510"/>
      <c r="B5" s="519"/>
      <c r="C5" s="519"/>
      <c r="D5" s="509"/>
      <c r="E5" s="509"/>
      <c r="F5" s="509"/>
      <c r="H5" s="530"/>
      <c r="I5" s="507"/>
      <c r="J5" s="502"/>
      <c r="K5" s="503"/>
      <c r="L5" s="502"/>
      <c r="M5" s="504"/>
      <c r="N5" s="504"/>
      <c r="O5" s="505"/>
      <c r="P5" s="504"/>
      <c r="Q5" s="504"/>
      <c r="R5" s="505"/>
      <c r="S5" s="497"/>
      <c r="T5" s="497"/>
      <c r="U5" s="497"/>
      <c r="V5" s="497"/>
      <c r="W5" s="497"/>
      <c r="X5" s="497"/>
    </row>
    <row r="6" spans="1:24" ht="15" thickTop="1" thickBot="1" x14ac:dyDescent="0.2">
      <c r="A6" s="510"/>
      <c r="B6" s="519"/>
      <c r="C6" s="519"/>
      <c r="D6" s="509"/>
      <c r="E6" s="509"/>
      <c r="F6" s="509"/>
      <c r="H6" s="530"/>
      <c r="I6" s="507"/>
      <c r="J6" s="502"/>
      <c r="K6" s="503"/>
      <c r="L6" s="502"/>
      <c r="M6" s="504"/>
      <c r="N6" s="504"/>
      <c r="O6" s="505"/>
      <c r="P6" s="504"/>
      <c r="Q6" s="504"/>
      <c r="R6" s="505"/>
      <c r="S6" s="497"/>
      <c r="T6" s="497"/>
      <c r="U6" s="497"/>
      <c r="V6" s="497"/>
      <c r="W6" s="497"/>
      <c r="X6" s="497"/>
    </row>
    <row r="7" spans="1:24" ht="45" customHeight="1" thickTop="1" thickBot="1" x14ac:dyDescent="0.2">
      <c r="A7" s="510"/>
      <c r="B7" s="520"/>
      <c r="C7" s="520"/>
      <c r="D7" s="509"/>
      <c r="E7" s="509"/>
      <c r="F7" s="509"/>
      <c r="H7" s="530"/>
      <c r="I7" s="507"/>
      <c r="J7" s="502"/>
      <c r="K7" s="503"/>
      <c r="L7" s="502"/>
      <c r="M7" s="504"/>
      <c r="N7" s="504"/>
      <c r="O7" s="505"/>
      <c r="P7" s="504"/>
      <c r="Q7" s="504"/>
      <c r="R7" s="505"/>
      <c r="S7" s="497"/>
      <c r="T7" s="497"/>
      <c r="U7" s="497"/>
      <c r="V7" s="497"/>
      <c r="W7" s="497"/>
      <c r="X7" s="497"/>
    </row>
    <row r="8" spans="1:24" ht="15.75" thickTop="1" thickBot="1" x14ac:dyDescent="0.25">
      <c r="A8" s="610" t="s">
        <v>32</v>
      </c>
      <c r="B8" s="300" t="s">
        <v>64</v>
      </c>
      <c r="C8" s="300">
        <v>26</v>
      </c>
      <c r="D8" s="301">
        <v>7</v>
      </c>
      <c r="E8" s="301">
        <v>12</v>
      </c>
      <c r="F8" s="301">
        <v>7</v>
      </c>
      <c r="H8" s="609" t="s">
        <v>32</v>
      </c>
      <c r="I8" s="30" t="s">
        <v>64</v>
      </c>
      <c r="J8" s="31">
        <v>96</v>
      </c>
      <c r="K8" s="31">
        <v>100</v>
      </c>
      <c r="L8" s="31">
        <v>4.5</v>
      </c>
      <c r="M8" s="31">
        <v>84</v>
      </c>
      <c r="N8" s="31">
        <v>100</v>
      </c>
      <c r="O8" s="31">
        <v>4.0999999999999996</v>
      </c>
      <c r="P8" s="45">
        <f>((D8+E8)/C8)*100</f>
        <v>73.076923076923066</v>
      </c>
      <c r="Q8" s="45">
        <f>((D8+E8+F8)/C8)*100</f>
        <v>100</v>
      </c>
      <c r="R8" s="45">
        <f t="shared" ref="R8" si="0">(D8*5+E8*4+F8*3)/C8</f>
        <v>4</v>
      </c>
      <c r="S8" s="31"/>
      <c r="T8" s="31"/>
      <c r="U8" s="31"/>
      <c r="V8" s="31"/>
      <c r="W8" s="31"/>
      <c r="X8" s="31"/>
    </row>
    <row r="9" spans="1:24" ht="15.75" thickTop="1" thickBot="1" x14ac:dyDescent="0.25">
      <c r="A9" s="610"/>
      <c r="B9" s="300" t="s">
        <v>71</v>
      </c>
      <c r="C9" s="300">
        <v>24</v>
      </c>
      <c r="D9" s="301">
        <v>7</v>
      </c>
      <c r="E9" s="301">
        <v>15</v>
      </c>
      <c r="F9" s="301">
        <v>2</v>
      </c>
      <c r="H9" s="609"/>
      <c r="I9" s="32" t="s">
        <v>71</v>
      </c>
      <c r="J9" s="31">
        <v>91</v>
      </c>
      <c r="K9" s="31">
        <v>100</v>
      </c>
      <c r="L9" s="31">
        <v>4.5999999999999996</v>
      </c>
      <c r="M9" s="31">
        <v>91</v>
      </c>
      <c r="N9" s="31">
        <v>100</v>
      </c>
      <c r="O9" s="31">
        <v>4.2</v>
      </c>
      <c r="P9" s="45">
        <f t="shared" ref="P9:P16" si="1">((D9+E9)/C9)*100</f>
        <v>91.666666666666657</v>
      </c>
      <c r="Q9" s="45">
        <f t="shared" ref="Q9:Q16" si="2">((D9+E9+F9)/C9)*100</f>
        <v>100</v>
      </c>
      <c r="R9" s="45">
        <f t="shared" ref="R9:R16" si="3">(D9*5+E9*4+F9*3)/C9</f>
        <v>4.208333333333333</v>
      </c>
      <c r="S9" s="31"/>
      <c r="T9" s="31"/>
      <c r="U9" s="31"/>
      <c r="V9" s="31"/>
      <c r="W9" s="31"/>
      <c r="X9" s="31"/>
    </row>
    <row r="10" spans="1:24" ht="15.75" thickTop="1" thickBot="1" x14ac:dyDescent="0.25">
      <c r="A10" s="610"/>
      <c r="B10" s="300" t="s">
        <v>83</v>
      </c>
      <c r="C10" s="300">
        <v>24</v>
      </c>
      <c r="D10" s="301">
        <v>10</v>
      </c>
      <c r="E10" s="301">
        <v>11</v>
      </c>
      <c r="F10" s="301">
        <v>3</v>
      </c>
      <c r="H10" s="609"/>
      <c r="I10" s="32" t="s">
        <v>83</v>
      </c>
      <c r="J10" s="31">
        <v>84</v>
      </c>
      <c r="K10" s="31">
        <v>100</v>
      </c>
      <c r="L10" s="31">
        <v>4.2</v>
      </c>
      <c r="M10" s="31">
        <v>88</v>
      </c>
      <c r="N10" s="31">
        <v>100</v>
      </c>
      <c r="O10" s="31">
        <v>4.3</v>
      </c>
      <c r="P10" s="45">
        <f t="shared" si="1"/>
        <v>87.5</v>
      </c>
      <c r="Q10" s="45">
        <f t="shared" si="2"/>
        <v>100</v>
      </c>
      <c r="R10" s="45">
        <f t="shared" si="3"/>
        <v>4.291666666666667</v>
      </c>
      <c r="S10" s="31"/>
      <c r="T10" s="31"/>
      <c r="U10" s="31"/>
      <c r="V10" s="31"/>
      <c r="W10" s="31"/>
      <c r="X10" s="31"/>
    </row>
    <row r="11" spans="1:24" ht="15.75" thickTop="1" thickBot="1" x14ac:dyDescent="0.25">
      <c r="A11" s="610"/>
      <c r="B11" s="300" t="s">
        <v>139</v>
      </c>
      <c r="C11" s="300">
        <v>18</v>
      </c>
      <c r="D11" s="301">
        <v>3</v>
      </c>
      <c r="E11" s="301">
        <v>7</v>
      </c>
      <c r="F11" s="301">
        <v>8</v>
      </c>
      <c r="H11" s="609"/>
      <c r="I11" s="32" t="s">
        <v>139</v>
      </c>
      <c r="J11" s="31">
        <v>44</v>
      </c>
      <c r="K11" s="31">
        <v>100</v>
      </c>
      <c r="L11" s="31">
        <v>3.5</v>
      </c>
      <c r="M11" s="31">
        <v>77</v>
      </c>
      <c r="N11" s="31">
        <v>94</v>
      </c>
      <c r="O11" s="31">
        <v>3.8</v>
      </c>
      <c r="P11" s="45">
        <f t="shared" si="1"/>
        <v>55.555555555555557</v>
      </c>
      <c r="Q11" s="45">
        <f t="shared" si="2"/>
        <v>100</v>
      </c>
      <c r="R11" s="45">
        <f t="shared" si="3"/>
        <v>3.7222222222222223</v>
      </c>
      <c r="S11" s="31"/>
      <c r="T11" s="31"/>
      <c r="U11" s="31"/>
      <c r="V11" s="31"/>
      <c r="W11" s="31"/>
      <c r="X11" s="31"/>
    </row>
    <row r="12" spans="1:24" ht="15.75" thickTop="1" thickBot="1" x14ac:dyDescent="0.25">
      <c r="A12" s="610"/>
      <c r="B12" s="300" t="s">
        <v>73</v>
      </c>
      <c r="C12" s="300">
        <v>25</v>
      </c>
      <c r="D12" s="301">
        <v>9</v>
      </c>
      <c r="E12" s="301">
        <v>5</v>
      </c>
      <c r="F12" s="301">
        <v>11</v>
      </c>
      <c r="H12" s="609"/>
      <c r="I12" s="32" t="s">
        <v>73</v>
      </c>
      <c r="J12" s="31">
        <v>80</v>
      </c>
      <c r="K12" s="31">
        <v>100</v>
      </c>
      <c r="L12" s="31">
        <v>4.0999999999999996</v>
      </c>
      <c r="M12" s="31">
        <v>92</v>
      </c>
      <c r="N12" s="31">
        <v>100</v>
      </c>
      <c r="O12" s="31">
        <v>4.3</v>
      </c>
      <c r="P12" s="45">
        <f t="shared" si="1"/>
        <v>56.000000000000007</v>
      </c>
      <c r="Q12" s="45">
        <f t="shared" si="2"/>
        <v>100</v>
      </c>
      <c r="R12" s="45">
        <f t="shared" si="3"/>
        <v>3.92</v>
      </c>
      <c r="S12" s="31"/>
      <c r="T12" s="31"/>
      <c r="U12" s="31"/>
      <c r="V12" s="31"/>
      <c r="W12" s="31"/>
      <c r="X12" s="31"/>
    </row>
    <row r="13" spans="1:24" ht="15.75" thickTop="1" thickBot="1" x14ac:dyDescent="0.25">
      <c r="A13" s="610"/>
      <c r="B13" s="300" t="s">
        <v>74</v>
      </c>
      <c r="C13" s="300">
        <v>25</v>
      </c>
      <c r="D13" s="301">
        <v>12</v>
      </c>
      <c r="E13" s="301">
        <v>9</v>
      </c>
      <c r="F13" s="301">
        <v>4</v>
      </c>
      <c r="H13" s="609"/>
      <c r="I13" s="32" t="s">
        <v>74</v>
      </c>
      <c r="J13" s="31">
        <v>84</v>
      </c>
      <c r="K13" s="31">
        <v>100</v>
      </c>
      <c r="L13" s="31">
        <v>4.3</v>
      </c>
      <c r="M13" s="31">
        <v>96</v>
      </c>
      <c r="N13" s="31">
        <v>100</v>
      </c>
      <c r="O13" s="31">
        <v>4.5</v>
      </c>
      <c r="P13" s="45">
        <f t="shared" si="1"/>
        <v>84</v>
      </c>
      <c r="Q13" s="45">
        <f t="shared" si="2"/>
        <v>100</v>
      </c>
      <c r="R13" s="45">
        <f t="shared" si="3"/>
        <v>4.32</v>
      </c>
      <c r="S13" s="31"/>
      <c r="T13" s="31"/>
      <c r="U13" s="31"/>
      <c r="V13" s="31"/>
      <c r="W13" s="31"/>
      <c r="X13" s="31"/>
    </row>
    <row r="14" spans="1:24" ht="17.25" customHeight="1" thickTop="1" thickBot="1" x14ac:dyDescent="0.25">
      <c r="A14" s="610"/>
      <c r="B14" s="300" t="s">
        <v>123</v>
      </c>
      <c r="C14" s="300"/>
      <c r="D14" s="301"/>
      <c r="E14" s="301"/>
      <c r="F14" s="301"/>
      <c r="H14" s="609"/>
      <c r="I14" s="32" t="s">
        <v>123</v>
      </c>
      <c r="J14" s="31"/>
      <c r="K14" s="31"/>
      <c r="L14" s="31"/>
      <c r="M14" s="31">
        <v>100</v>
      </c>
      <c r="N14" s="31">
        <v>100</v>
      </c>
      <c r="O14" s="31">
        <v>4.7</v>
      </c>
      <c r="P14" s="45" t="e">
        <f t="shared" si="1"/>
        <v>#DIV/0!</v>
      </c>
      <c r="Q14" s="45" t="e">
        <f t="shared" si="2"/>
        <v>#DIV/0!</v>
      </c>
      <c r="R14" s="45" t="e">
        <f t="shared" si="3"/>
        <v>#DIV/0!</v>
      </c>
      <c r="S14" s="31"/>
      <c r="T14" s="31"/>
      <c r="U14" s="31"/>
      <c r="V14" s="31"/>
      <c r="W14" s="31"/>
      <c r="X14" s="31"/>
    </row>
    <row r="15" spans="1:24" ht="15.75" thickTop="1" thickBot="1" x14ac:dyDescent="0.25">
      <c r="A15" s="610"/>
      <c r="B15" s="300" t="s">
        <v>93</v>
      </c>
      <c r="C15" s="300"/>
      <c r="D15" s="301"/>
      <c r="E15" s="301"/>
      <c r="F15" s="301"/>
      <c r="H15" s="609"/>
      <c r="I15" s="32" t="s">
        <v>93</v>
      </c>
      <c r="J15" s="31"/>
      <c r="K15" s="31"/>
      <c r="L15" s="31"/>
      <c r="M15" s="31">
        <v>90</v>
      </c>
      <c r="N15" s="31">
        <v>100</v>
      </c>
      <c r="O15" s="31">
        <v>4.5</v>
      </c>
      <c r="P15" s="45" t="e">
        <f t="shared" si="1"/>
        <v>#DIV/0!</v>
      </c>
      <c r="Q15" s="45" t="e">
        <f t="shared" si="2"/>
        <v>#DIV/0!</v>
      </c>
      <c r="R15" s="45" t="e">
        <f t="shared" si="3"/>
        <v>#DIV/0!</v>
      </c>
      <c r="S15" s="31"/>
      <c r="T15" s="31"/>
      <c r="U15" s="31"/>
      <c r="V15" s="31"/>
      <c r="W15" s="31"/>
      <c r="X15" s="31"/>
    </row>
    <row r="16" spans="1:24" ht="15.75" thickTop="1" thickBot="1" x14ac:dyDescent="0.25">
      <c r="A16" s="610"/>
      <c r="B16" s="300" t="s">
        <v>160</v>
      </c>
      <c r="C16" s="300"/>
      <c r="D16" s="301"/>
      <c r="E16" s="301"/>
      <c r="F16" s="301"/>
      <c r="H16" s="609"/>
      <c r="I16" s="32" t="s">
        <v>160</v>
      </c>
      <c r="J16" s="31"/>
      <c r="K16" s="43"/>
      <c r="L16" s="31"/>
      <c r="M16" s="31">
        <v>100</v>
      </c>
      <c r="N16" s="31">
        <v>100</v>
      </c>
      <c r="O16" s="31">
        <v>4.5999999999999996</v>
      </c>
      <c r="P16" s="45" t="e">
        <f t="shared" si="1"/>
        <v>#DIV/0!</v>
      </c>
      <c r="Q16" s="45" t="e">
        <f t="shared" si="2"/>
        <v>#DIV/0!</v>
      </c>
      <c r="R16" s="45" t="e">
        <f t="shared" si="3"/>
        <v>#DIV/0!</v>
      </c>
      <c r="S16" s="31"/>
      <c r="T16" s="31"/>
      <c r="U16" s="31"/>
      <c r="V16" s="31"/>
      <c r="W16" s="31"/>
      <c r="X16" s="31"/>
    </row>
    <row r="17" spans="5:9" ht="14.25" thickTop="1" x14ac:dyDescent="0.15"/>
    <row r="18" spans="5:9" ht="14.25" thickBot="1" x14ac:dyDescent="0.2">
      <c r="I18" s="53"/>
    </row>
    <row r="19" spans="5:9" ht="15" thickTop="1" thickBot="1" x14ac:dyDescent="0.2">
      <c r="E19" s="51"/>
    </row>
    <row r="20" spans="5:9" ht="14.25" thickTop="1" x14ac:dyDescent="0.15"/>
  </sheetData>
  <mergeCells count="31">
    <mergeCell ref="A8:A16"/>
    <mergeCell ref="D3:D7"/>
    <mergeCell ref="E3:E7"/>
    <mergeCell ref="F3:F7"/>
    <mergeCell ref="A2:A7"/>
    <mergeCell ref="B2:B7"/>
    <mergeCell ref="D2:F2"/>
    <mergeCell ref="C2:C7"/>
    <mergeCell ref="V3:V7"/>
    <mergeCell ref="W3:W7"/>
    <mergeCell ref="H2:H7"/>
    <mergeCell ref="I2:I7"/>
    <mergeCell ref="J2:L2"/>
    <mergeCell ref="M2:O2"/>
    <mergeCell ref="P2:R2"/>
    <mergeCell ref="X3:X7"/>
    <mergeCell ref="H8:H16"/>
    <mergeCell ref="S2:U2"/>
    <mergeCell ref="V2:X2"/>
    <mergeCell ref="J3:J7"/>
    <mergeCell ref="K3:K7"/>
    <mergeCell ref="L3:L7"/>
    <mergeCell ref="M3:M7"/>
    <mergeCell ref="N3:N7"/>
    <mergeCell ref="O3:O7"/>
    <mergeCell ref="P3:P7"/>
    <mergeCell ref="Q3:Q7"/>
    <mergeCell ref="R3:R7"/>
    <mergeCell ref="S3:S7"/>
    <mergeCell ref="T3:T7"/>
    <mergeCell ref="U3:U7"/>
  </mergeCells>
  <pageMargins left="0.51181102362204722" right="0.51181102362204722" top="0.74803149606299213" bottom="0.55118110236220474" header="0" footer="0"/>
  <pageSetup paperSize="9" firstPageNumber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zoomScaleNormal="100" zoomScalePageLayoutView="60" workbookViewId="0">
      <selection activeCell="P20" sqref="P20"/>
    </sheetView>
  </sheetViews>
  <sheetFormatPr defaultRowHeight="13.5" x14ac:dyDescent="0.15"/>
  <cols>
    <col min="1" max="1" width="9.625"/>
    <col min="2" max="3" width="4.125" customWidth="1"/>
    <col min="4" max="4" width="3.25" customWidth="1"/>
    <col min="5" max="5" width="3.125" customWidth="1"/>
    <col min="6" max="6" width="3" customWidth="1"/>
    <col min="7" max="1014" width="9.625"/>
  </cols>
  <sheetData>
    <row r="1" spans="1:24" ht="19.5" thickBot="1" x14ac:dyDescent="0.35">
      <c r="A1" s="28" t="s">
        <v>52</v>
      </c>
      <c r="B1" s="28"/>
      <c r="C1" s="28"/>
      <c r="D1" s="28"/>
      <c r="E1" s="28"/>
      <c r="F1" s="28"/>
    </row>
    <row r="2" spans="1:24" ht="26.25" customHeight="1" thickTop="1" thickBot="1" x14ac:dyDescent="0.2">
      <c r="A2" s="510" t="s">
        <v>53</v>
      </c>
      <c r="B2" s="518" t="s">
        <v>54</v>
      </c>
      <c r="C2" s="518" t="s">
        <v>261</v>
      </c>
      <c r="D2" s="509" t="s">
        <v>277</v>
      </c>
      <c r="E2" s="509"/>
      <c r="F2" s="509"/>
      <c r="H2" s="530" t="s">
        <v>53</v>
      </c>
      <c r="I2" s="507" t="s">
        <v>54</v>
      </c>
      <c r="J2" s="501" t="s">
        <v>55</v>
      </c>
      <c r="K2" s="501"/>
      <c r="L2" s="501"/>
      <c r="M2" s="501" t="s">
        <v>56</v>
      </c>
      <c r="N2" s="501"/>
      <c r="O2" s="501"/>
      <c r="P2" s="501" t="s">
        <v>57</v>
      </c>
      <c r="Q2" s="501"/>
      <c r="R2" s="501"/>
      <c r="S2" s="501" t="s">
        <v>58</v>
      </c>
      <c r="T2" s="501"/>
      <c r="U2" s="501"/>
      <c r="V2" s="501" t="s">
        <v>59</v>
      </c>
      <c r="W2" s="501"/>
      <c r="X2" s="501"/>
    </row>
    <row r="3" spans="1:24" ht="14.85" customHeight="1" thickTop="1" thickBot="1" x14ac:dyDescent="0.2">
      <c r="A3" s="510"/>
      <c r="B3" s="519"/>
      <c r="C3" s="519"/>
      <c r="D3" s="509">
        <v>5</v>
      </c>
      <c r="E3" s="509">
        <v>4</v>
      </c>
      <c r="F3" s="509">
        <v>3</v>
      </c>
      <c r="H3" s="530"/>
      <c r="I3" s="507"/>
      <c r="J3" s="502" t="s">
        <v>60</v>
      </c>
      <c r="K3" s="503" t="s">
        <v>61</v>
      </c>
      <c r="L3" s="502" t="s">
        <v>62</v>
      </c>
      <c r="M3" s="504" t="s">
        <v>60</v>
      </c>
      <c r="N3" s="504" t="s">
        <v>61</v>
      </c>
      <c r="O3" s="505" t="s">
        <v>62</v>
      </c>
      <c r="P3" s="504" t="s">
        <v>60</v>
      </c>
      <c r="Q3" s="504" t="s">
        <v>61</v>
      </c>
      <c r="R3" s="505" t="s">
        <v>62</v>
      </c>
      <c r="S3" s="497" t="s">
        <v>60</v>
      </c>
      <c r="T3" s="497" t="s">
        <v>61</v>
      </c>
      <c r="U3" s="497" t="s">
        <v>62</v>
      </c>
      <c r="V3" s="497" t="s">
        <v>60</v>
      </c>
      <c r="W3" s="497" t="s">
        <v>61</v>
      </c>
      <c r="X3" s="497" t="s">
        <v>62</v>
      </c>
    </row>
    <row r="4" spans="1:24" ht="15" thickTop="1" thickBot="1" x14ac:dyDescent="0.2">
      <c r="A4" s="510"/>
      <c r="B4" s="519"/>
      <c r="C4" s="519"/>
      <c r="D4" s="509"/>
      <c r="E4" s="509"/>
      <c r="F4" s="509"/>
      <c r="H4" s="530"/>
      <c r="I4" s="507"/>
      <c r="J4" s="502"/>
      <c r="K4" s="503"/>
      <c r="L4" s="502"/>
      <c r="M4" s="504"/>
      <c r="N4" s="504"/>
      <c r="O4" s="505"/>
      <c r="P4" s="504"/>
      <c r="Q4" s="504"/>
      <c r="R4" s="505"/>
      <c r="S4" s="497"/>
      <c r="T4" s="497"/>
      <c r="U4" s="497"/>
      <c r="V4" s="497"/>
      <c r="W4" s="497"/>
      <c r="X4" s="497"/>
    </row>
    <row r="5" spans="1:24" ht="15" thickTop="1" thickBot="1" x14ac:dyDescent="0.2">
      <c r="A5" s="510"/>
      <c r="B5" s="519"/>
      <c r="C5" s="519"/>
      <c r="D5" s="509"/>
      <c r="E5" s="509"/>
      <c r="F5" s="509"/>
      <c r="H5" s="530"/>
      <c r="I5" s="507"/>
      <c r="J5" s="502"/>
      <c r="K5" s="503"/>
      <c r="L5" s="502"/>
      <c r="M5" s="504"/>
      <c r="N5" s="504"/>
      <c r="O5" s="505"/>
      <c r="P5" s="504"/>
      <c r="Q5" s="504"/>
      <c r="R5" s="505"/>
      <c r="S5" s="497"/>
      <c r="T5" s="497"/>
      <c r="U5" s="497"/>
      <c r="V5" s="497"/>
      <c r="W5" s="497"/>
      <c r="X5" s="497"/>
    </row>
    <row r="6" spans="1:24" ht="15" thickTop="1" thickBot="1" x14ac:dyDescent="0.2">
      <c r="A6" s="510"/>
      <c r="B6" s="519"/>
      <c r="C6" s="519"/>
      <c r="D6" s="509"/>
      <c r="E6" s="509"/>
      <c r="F6" s="509"/>
      <c r="H6" s="530"/>
      <c r="I6" s="507"/>
      <c r="J6" s="502"/>
      <c r="K6" s="503"/>
      <c r="L6" s="502"/>
      <c r="M6" s="504"/>
      <c r="N6" s="504"/>
      <c r="O6" s="505"/>
      <c r="P6" s="504"/>
      <c r="Q6" s="504"/>
      <c r="R6" s="505"/>
      <c r="S6" s="497"/>
      <c r="T6" s="497"/>
      <c r="U6" s="497"/>
      <c r="V6" s="497"/>
      <c r="W6" s="497"/>
      <c r="X6" s="497"/>
    </row>
    <row r="7" spans="1:24" ht="39" customHeight="1" thickTop="1" thickBot="1" x14ac:dyDescent="0.2">
      <c r="A7" s="510"/>
      <c r="B7" s="520"/>
      <c r="C7" s="520"/>
      <c r="D7" s="509"/>
      <c r="E7" s="509"/>
      <c r="F7" s="509"/>
      <c r="H7" s="530"/>
      <c r="I7" s="507"/>
      <c r="J7" s="502"/>
      <c r="K7" s="503"/>
      <c r="L7" s="502"/>
      <c r="M7" s="504"/>
      <c r="N7" s="504"/>
      <c r="O7" s="505"/>
      <c r="P7" s="504"/>
      <c r="Q7" s="504"/>
      <c r="R7" s="505"/>
      <c r="S7" s="497"/>
      <c r="T7" s="497"/>
      <c r="U7" s="497"/>
      <c r="V7" s="497"/>
      <c r="W7" s="497"/>
      <c r="X7" s="497"/>
    </row>
    <row r="8" spans="1:24" ht="15.75" thickTop="1" thickBot="1" x14ac:dyDescent="0.25">
      <c r="A8" s="537" t="s">
        <v>88</v>
      </c>
      <c r="B8" s="300" t="s">
        <v>64</v>
      </c>
      <c r="C8" s="300">
        <v>13</v>
      </c>
      <c r="D8" s="301">
        <v>1</v>
      </c>
      <c r="E8" s="301">
        <v>7</v>
      </c>
      <c r="F8" s="301">
        <v>5</v>
      </c>
      <c r="H8" s="571" t="s">
        <v>88</v>
      </c>
      <c r="I8" s="37" t="s">
        <v>64</v>
      </c>
      <c r="J8" s="31">
        <v>54</v>
      </c>
      <c r="K8" s="31">
        <v>100</v>
      </c>
      <c r="L8" s="31">
        <v>3.7</v>
      </c>
      <c r="M8" s="31">
        <v>62</v>
      </c>
      <c r="N8" s="31">
        <v>100</v>
      </c>
      <c r="O8" s="31">
        <v>3.9</v>
      </c>
      <c r="P8" s="45">
        <f>((D8+E8)/C8)*100</f>
        <v>61.53846153846154</v>
      </c>
      <c r="Q8" s="45">
        <f>((D8+E8+F8)/C8)*100</f>
        <v>100</v>
      </c>
      <c r="R8" s="45">
        <f t="shared" ref="R8" si="0">(D8*5+E8*4+F8*3)/C8</f>
        <v>3.6923076923076925</v>
      </c>
      <c r="S8" s="31"/>
      <c r="T8" s="31"/>
      <c r="U8" s="31"/>
      <c r="V8" s="31"/>
      <c r="W8" s="31"/>
      <c r="X8" s="31"/>
    </row>
    <row r="9" spans="1:24" ht="15.75" thickTop="1" thickBot="1" x14ac:dyDescent="0.25">
      <c r="A9" s="537"/>
      <c r="B9" s="300" t="s">
        <v>78</v>
      </c>
      <c r="C9" s="300">
        <v>13</v>
      </c>
      <c r="D9" s="301">
        <v>4</v>
      </c>
      <c r="E9" s="301">
        <v>6</v>
      </c>
      <c r="F9" s="301">
        <v>3</v>
      </c>
      <c r="H9" s="571"/>
      <c r="I9" s="35" t="s">
        <v>78</v>
      </c>
      <c r="J9" s="31">
        <v>50</v>
      </c>
      <c r="K9" s="31">
        <v>100</v>
      </c>
      <c r="L9" s="31">
        <v>3.4</v>
      </c>
      <c r="M9" s="31">
        <v>75</v>
      </c>
      <c r="N9" s="31">
        <v>100</v>
      </c>
      <c r="O9" s="31">
        <v>3.8</v>
      </c>
      <c r="P9" s="45">
        <f t="shared" ref="P9:P13" si="1">((D9+E9)/C9)*100</f>
        <v>76.923076923076934</v>
      </c>
      <c r="Q9" s="45">
        <f t="shared" ref="Q9:Q13" si="2">((D9+E9+F9)/C9)*100</f>
        <v>100</v>
      </c>
      <c r="R9" s="45">
        <f t="shared" ref="R9:R13" si="3">(D9*5+E9*4+F9*3)/C9</f>
        <v>4.0769230769230766</v>
      </c>
      <c r="S9" s="31"/>
      <c r="T9" s="31"/>
      <c r="U9" s="31"/>
      <c r="V9" s="31"/>
      <c r="W9" s="31"/>
      <c r="X9" s="31"/>
    </row>
    <row r="10" spans="1:24" ht="15.75" thickTop="1" thickBot="1" x14ac:dyDescent="0.25">
      <c r="A10" s="537"/>
      <c r="B10" s="300" t="s">
        <v>95</v>
      </c>
      <c r="C10" s="300">
        <v>18</v>
      </c>
      <c r="D10" s="301">
        <v>3</v>
      </c>
      <c r="E10" s="301">
        <v>8</v>
      </c>
      <c r="F10" s="301">
        <v>7</v>
      </c>
      <c r="H10" s="571"/>
      <c r="I10" s="35" t="s">
        <v>95</v>
      </c>
      <c r="J10" s="31">
        <v>42</v>
      </c>
      <c r="K10" s="31">
        <v>100</v>
      </c>
      <c r="L10" s="31">
        <v>3.4</v>
      </c>
      <c r="M10" s="31">
        <v>39</v>
      </c>
      <c r="N10" s="31">
        <v>100</v>
      </c>
      <c r="O10" s="31">
        <v>3.3</v>
      </c>
      <c r="P10" s="45">
        <f t="shared" si="1"/>
        <v>61.111111111111114</v>
      </c>
      <c r="Q10" s="45">
        <f t="shared" si="2"/>
        <v>100</v>
      </c>
      <c r="R10" s="45">
        <f t="shared" si="3"/>
        <v>3.7777777777777777</v>
      </c>
      <c r="S10" s="31"/>
      <c r="T10" s="31"/>
      <c r="U10" s="31"/>
      <c r="V10" s="31"/>
      <c r="W10" s="31"/>
      <c r="X10" s="31"/>
    </row>
    <row r="11" spans="1:24" ht="15.75" thickTop="1" thickBot="1" x14ac:dyDescent="0.25">
      <c r="A11" s="537"/>
      <c r="B11" s="300" t="s">
        <v>96</v>
      </c>
      <c r="C11" s="300">
        <v>13</v>
      </c>
      <c r="D11" s="301">
        <v>7</v>
      </c>
      <c r="E11" s="301">
        <v>4</v>
      </c>
      <c r="F11" s="301">
        <v>2</v>
      </c>
      <c r="H11" s="571"/>
      <c r="I11" s="35" t="s">
        <v>96</v>
      </c>
      <c r="J11" s="31">
        <v>92</v>
      </c>
      <c r="K11" s="31">
        <v>100</v>
      </c>
      <c r="L11" s="31">
        <v>4.5</v>
      </c>
      <c r="M11" s="31">
        <v>92</v>
      </c>
      <c r="N11" s="31">
        <v>100</v>
      </c>
      <c r="O11" s="31">
        <v>4.4000000000000004</v>
      </c>
      <c r="P11" s="45">
        <f t="shared" si="1"/>
        <v>84.615384615384613</v>
      </c>
      <c r="Q11" s="45">
        <f t="shared" si="2"/>
        <v>100</v>
      </c>
      <c r="R11" s="45">
        <f t="shared" si="3"/>
        <v>4.384615384615385</v>
      </c>
      <c r="S11" s="31"/>
      <c r="T11" s="31"/>
      <c r="U11" s="31"/>
      <c r="V11" s="31"/>
      <c r="W11" s="31"/>
      <c r="X11" s="31"/>
    </row>
    <row r="12" spans="1:24" ht="15.75" thickTop="1" thickBot="1" x14ac:dyDescent="0.25">
      <c r="A12" s="537"/>
      <c r="B12" s="300" t="s">
        <v>73</v>
      </c>
      <c r="C12" s="300">
        <v>13</v>
      </c>
      <c r="D12" s="301">
        <v>3</v>
      </c>
      <c r="E12" s="301">
        <v>6</v>
      </c>
      <c r="F12" s="301">
        <v>4</v>
      </c>
      <c r="H12" s="571"/>
      <c r="I12" s="35" t="s">
        <v>73</v>
      </c>
      <c r="J12" s="31">
        <v>69</v>
      </c>
      <c r="K12" s="31">
        <v>100</v>
      </c>
      <c r="L12" s="31">
        <v>4</v>
      </c>
      <c r="M12" s="31">
        <v>69</v>
      </c>
      <c r="N12" s="31">
        <v>100</v>
      </c>
      <c r="O12" s="31">
        <v>4.0999999999999996</v>
      </c>
      <c r="P12" s="45">
        <f t="shared" si="1"/>
        <v>69.230769230769226</v>
      </c>
      <c r="Q12" s="45">
        <f t="shared" si="2"/>
        <v>100</v>
      </c>
      <c r="R12" s="45">
        <f t="shared" si="3"/>
        <v>3.9230769230769229</v>
      </c>
      <c r="S12" s="31"/>
      <c r="T12" s="31"/>
      <c r="U12" s="31"/>
      <c r="V12" s="31"/>
      <c r="W12" s="31"/>
      <c r="X12" s="31"/>
    </row>
    <row r="13" spans="1:24" ht="15.75" thickTop="1" thickBot="1" x14ac:dyDescent="0.25">
      <c r="A13" s="537"/>
      <c r="B13" s="300" t="s">
        <v>74</v>
      </c>
      <c r="C13" s="300">
        <v>13</v>
      </c>
      <c r="D13" s="301">
        <v>4</v>
      </c>
      <c r="E13" s="301">
        <v>9</v>
      </c>
      <c r="F13" s="301">
        <v>0</v>
      </c>
      <c r="H13" s="571"/>
      <c r="I13" s="35" t="s">
        <v>74</v>
      </c>
      <c r="J13" s="31">
        <v>85</v>
      </c>
      <c r="K13" s="31">
        <v>100</v>
      </c>
      <c r="L13" s="31">
        <v>4.3</v>
      </c>
      <c r="M13" s="31">
        <v>100</v>
      </c>
      <c r="N13" s="31">
        <v>100</v>
      </c>
      <c r="O13" s="31">
        <v>4.3</v>
      </c>
      <c r="P13" s="45">
        <f t="shared" si="1"/>
        <v>100</v>
      </c>
      <c r="Q13" s="45">
        <f t="shared" si="2"/>
        <v>100</v>
      </c>
      <c r="R13" s="45">
        <f t="shared" si="3"/>
        <v>4.3076923076923075</v>
      </c>
      <c r="S13" s="31"/>
      <c r="T13" s="31"/>
      <c r="U13" s="31"/>
      <c r="V13" s="31"/>
      <c r="W13" s="31"/>
      <c r="X13" s="31"/>
    </row>
    <row r="14" spans="1:24" ht="14.25" thickTop="1" x14ac:dyDescent="0.15"/>
  </sheetData>
  <mergeCells count="31">
    <mergeCell ref="A8:A13"/>
    <mergeCell ref="D3:D7"/>
    <mergeCell ref="E3:E7"/>
    <mergeCell ref="F3:F7"/>
    <mergeCell ref="A2:A7"/>
    <mergeCell ref="B2:B7"/>
    <mergeCell ref="D2:F2"/>
    <mergeCell ref="C2:C7"/>
    <mergeCell ref="V3:V7"/>
    <mergeCell ref="W3:W7"/>
    <mergeCell ref="H2:H7"/>
    <mergeCell ref="I2:I7"/>
    <mergeCell ref="J2:L2"/>
    <mergeCell ref="M2:O2"/>
    <mergeCell ref="P2:R2"/>
    <mergeCell ref="X3:X7"/>
    <mergeCell ref="H8:H13"/>
    <mergeCell ref="S2:U2"/>
    <mergeCell ref="V2:X2"/>
    <mergeCell ref="J3:J7"/>
    <mergeCell ref="K3:K7"/>
    <mergeCell ref="L3:L7"/>
    <mergeCell ref="M3:M7"/>
    <mergeCell ref="N3:N7"/>
    <mergeCell ref="O3:O7"/>
    <mergeCell ref="P3:P7"/>
    <mergeCell ref="Q3:Q7"/>
    <mergeCell ref="R3:R7"/>
    <mergeCell ref="S3:S7"/>
    <mergeCell ref="T3:T7"/>
    <mergeCell ref="U3:U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zoomScaleNormal="100" zoomScalePageLayoutView="60" workbookViewId="0">
      <selection activeCell="P8" sqref="P8:R16"/>
    </sheetView>
  </sheetViews>
  <sheetFormatPr defaultRowHeight="13.5" x14ac:dyDescent="0.15"/>
  <cols>
    <col min="1" max="1" width="13.125"/>
    <col min="2" max="3" width="5.75" customWidth="1"/>
    <col min="4" max="4" width="4.25" customWidth="1"/>
    <col min="5" max="5" width="4.375" customWidth="1"/>
    <col min="6" max="6" width="4" customWidth="1"/>
    <col min="7" max="1014" width="9.625"/>
  </cols>
  <sheetData>
    <row r="1" spans="1:24" ht="19.5" thickBot="1" x14ac:dyDescent="0.35">
      <c r="A1" s="28" t="s">
        <v>52</v>
      </c>
      <c r="B1" s="28"/>
      <c r="C1" s="28"/>
      <c r="D1" s="28"/>
      <c r="E1" s="28"/>
      <c r="F1" s="28"/>
    </row>
    <row r="2" spans="1:24" ht="16.5" customHeight="1" thickTop="1" thickBot="1" x14ac:dyDescent="0.2">
      <c r="A2" s="510" t="s">
        <v>53</v>
      </c>
      <c r="B2" s="518" t="s">
        <v>54</v>
      </c>
      <c r="C2" s="518" t="s">
        <v>261</v>
      </c>
      <c r="D2" s="509" t="s">
        <v>277</v>
      </c>
      <c r="E2" s="509"/>
      <c r="F2" s="509"/>
      <c r="H2" s="530" t="s">
        <v>53</v>
      </c>
      <c r="I2" s="507" t="s">
        <v>54</v>
      </c>
      <c r="J2" s="501" t="s">
        <v>55</v>
      </c>
      <c r="K2" s="501"/>
      <c r="L2" s="501"/>
      <c r="M2" s="501" t="s">
        <v>56</v>
      </c>
      <c r="N2" s="501"/>
      <c r="O2" s="501"/>
      <c r="P2" s="501" t="s">
        <v>57</v>
      </c>
      <c r="Q2" s="501"/>
      <c r="R2" s="501"/>
      <c r="S2" s="501" t="s">
        <v>58</v>
      </c>
      <c r="T2" s="501"/>
      <c r="U2" s="501"/>
      <c r="V2" s="501" t="s">
        <v>59</v>
      </c>
      <c r="W2" s="501"/>
      <c r="X2" s="501"/>
    </row>
    <row r="3" spans="1:24" ht="14.85" customHeight="1" thickTop="1" thickBot="1" x14ac:dyDescent="0.2">
      <c r="A3" s="510"/>
      <c r="B3" s="519"/>
      <c r="C3" s="519"/>
      <c r="D3" s="509">
        <v>5</v>
      </c>
      <c r="E3" s="509">
        <v>4</v>
      </c>
      <c r="F3" s="509">
        <v>3</v>
      </c>
      <c r="H3" s="530"/>
      <c r="I3" s="507"/>
      <c r="J3" s="502" t="s">
        <v>60</v>
      </c>
      <c r="K3" s="503" t="s">
        <v>61</v>
      </c>
      <c r="L3" s="502" t="s">
        <v>62</v>
      </c>
      <c r="M3" s="504" t="s">
        <v>60</v>
      </c>
      <c r="N3" s="504" t="s">
        <v>61</v>
      </c>
      <c r="O3" s="505" t="s">
        <v>62</v>
      </c>
      <c r="P3" s="504" t="s">
        <v>60</v>
      </c>
      <c r="Q3" s="504" t="s">
        <v>61</v>
      </c>
      <c r="R3" s="505" t="s">
        <v>62</v>
      </c>
      <c r="S3" s="497" t="s">
        <v>60</v>
      </c>
      <c r="T3" s="497" t="s">
        <v>61</v>
      </c>
      <c r="U3" s="497" t="s">
        <v>62</v>
      </c>
      <c r="V3" s="497" t="s">
        <v>60</v>
      </c>
      <c r="W3" s="497" t="s">
        <v>61</v>
      </c>
      <c r="X3" s="497" t="s">
        <v>62</v>
      </c>
    </row>
    <row r="4" spans="1:24" ht="15" thickTop="1" thickBot="1" x14ac:dyDescent="0.2">
      <c r="A4" s="510"/>
      <c r="B4" s="519"/>
      <c r="C4" s="519"/>
      <c r="D4" s="509"/>
      <c r="E4" s="509"/>
      <c r="F4" s="509"/>
      <c r="H4" s="530"/>
      <c r="I4" s="507"/>
      <c r="J4" s="502"/>
      <c r="K4" s="503"/>
      <c r="L4" s="502"/>
      <c r="M4" s="504"/>
      <c r="N4" s="504"/>
      <c r="O4" s="505"/>
      <c r="P4" s="504"/>
      <c r="Q4" s="504"/>
      <c r="R4" s="505"/>
      <c r="S4" s="497"/>
      <c r="T4" s="497"/>
      <c r="U4" s="497"/>
      <c r="V4" s="497"/>
      <c r="W4" s="497"/>
      <c r="X4" s="497"/>
    </row>
    <row r="5" spans="1:24" ht="15" thickTop="1" thickBot="1" x14ac:dyDescent="0.2">
      <c r="A5" s="510"/>
      <c r="B5" s="519"/>
      <c r="C5" s="519"/>
      <c r="D5" s="509"/>
      <c r="E5" s="509"/>
      <c r="F5" s="509"/>
      <c r="H5" s="530"/>
      <c r="I5" s="507"/>
      <c r="J5" s="502"/>
      <c r="K5" s="503"/>
      <c r="L5" s="502"/>
      <c r="M5" s="504"/>
      <c r="N5" s="504"/>
      <c r="O5" s="505"/>
      <c r="P5" s="504"/>
      <c r="Q5" s="504"/>
      <c r="R5" s="505"/>
      <c r="S5" s="497"/>
      <c r="T5" s="497"/>
      <c r="U5" s="497"/>
      <c r="V5" s="497"/>
      <c r="W5" s="497"/>
      <c r="X5" s="497"/>
    </row>
    <row r="6" spans="1:24" ht="15" thickTop="1" thickBot="1" x14ac:dyDescent="0.2">
      <c r="A6" s="510"/>
      <c r="B6" s="519"/>
      <c r="C6" s="519"/>
      <c r="D6" s="509"/>
      <c r="E6" s="509"/>
      <c r="F6" s="509"/>
      <c r="H6" s="530"/>
      <c r="I6" s="507"/>
      <c r="J6" s="502"/>
      <c r="K6" s="503"/>
      <c r="L6" s="502"/>
      <c r="M6" s="504"/>
      <c r="N6" s="504"/>
      <c r="O6" s="505"/>
      <c r="P6" s="504"/>
      <c r="Q6" s="504"/>
      <c r="R6" s="505"/>
      <c r="S6" s="497"/>
      <c r="T6" s="497"/>
      <c r="U6" s="497"/>
      <c r="V6" s="497"/>
      <c r="W6" s="497"/>
      <c r="X6" s="497"/>
    </row>
    <row r="7" spans="1:24" ht="39.75" customHeight="1" thickTop="1" thickBot="1" x14ac:dyDescent="0.2">
      <c r="A7" s="510"/>
      <c r="B7" s="520"/>
      <c r="C7" s="520"/>
      <c r="D7" s="509"/>
      <c r="E7" s="509"/>
      <c r="F7" s="509"/>
      <c r="H7" s="530"/>
      <c r="I7" s="507"/>
      <c r="J7" s="502"/>
      <c r="K7" s="503"/>
      <c r="L7" s="502"/>
      <c r="M7" s="504"/>
      <c r="N7" s="504"/>
      <c r="O7" s="505"/>
      <c r="P7" s="504"/>
      <c r="Q7" s="504"/>
      <c r="R7" s="505"/>
      <c r="S7" s="497"/>
      <c r="T7" s="497"/>
      <c r="U7" s="497"/>
      <c r="V7" s="497"/>
      <c r="W7" s="497"/>
      <c r="X7" s="497"/>
    </row>
    <row r="8" spans="1:24" ht="15.75" thickTop="1" thickBot="1" x14ac:dyDescent="0.25">
      <c r="A8" s="547" t="s">
        <v>88</v>
      </c>
      <c r="B8" s="300" t="s">
        <v>75</v>
      </c>
      <c r="C8" s="300">
        <v>13</v>
      </c>
      <c r="D8" s="301">
        <v>1</v>
      </c>
      <c r="E8" s="301">
        <v>10</v>
      </c>
      <c r="F8" s="301">
        <v>2</v>
      </c>
      <c r="H8" s="611" t="s">
        <v>88</v>
      </c>
      <c r="I8" s="35" t="s">
        <v>75</v>
      </c>
      <c r="J8" s="31">
        <v>84.6</v>
      </c>
      <c r="K8" s="31">
        <v>100</v>
      </c>
      <c r="L8" s="31">
        <v>4</v>
      </c>
      <c r="M8" s="31">
        <v>77</v>
      </c>
      <c r="N8" s="31">
        <v>100</v>
      </c>
      <c r="O8" s="31">
        <v>3.9</v>
      </c>
      <c r="P8" s="45">
        <f>((D8+E8)/C8)*100</f>
        <v>84.615384615384613</v>
      </c>
      <c r="Q8" s="45">
        <f>((D8+E8+F8)/C8)*100</f>
        <v>100</v>
      </c>
      <c r="R8" s="45">
        <f t="shared" ref="R8" si="0">(D8*5+E8*4+F8*3)/C8</f>
        <v>3.9230769230769229</v>
      </c>
      <c r="S8" s="31"/>
      <c r="T8" s="31"/>
      <c r="U8" s="31"/>
      <c r="V8" s="31"/>
      <c r="W8" s="31"/>
      <c r="X8" s="31"/>
    </row>
    <row r="9" spans="1:24" ht="15.75" thickTop="1" thickBot="1" x14ac:dyDescent="0.25">
      <c r="A9" s="547"/>
      <c r="B9" s="300" t="s">
        <v>69</v>
      </c>
      <c r="C9" s="300">
        <v>13</v>
      </c>
      <c r="D9" s="301">
        <v>2</v>
      </c>
      <c r="E9" s="301">
        <v>5</v>
      </c>
      <c r="F9" s="301">
        <v>6</v>
      </c>
      <c r="H9" s="612"/>
      <c r="I9" s="35" t="s">
        <v>69</v>
      </c>
      <c r="J9" s="31">
        <v>53</v>
      </c>
      <c r="K9" s="31">
        <v>100</v>
      </c>
      <c r="L9" s="31">
        <v>3.7</v>
      </c>
      <c r="M9" s="31">
        <v>46</v>
      </c>
      <c r="N9" s="31">
        <v>100</v>
      </c>
      <c r="O9" s="31">
        <v>3.6</v>
      </c>
      <c r="P9" s="45">
        <f t="shared" ref="P9:P16" si="1">((D9+E9)/C9)*100</f>
        <v>53.846153846153847</v>
      </c>
      <c r="Q9" s="45">
        <f t="shared" ref="Q9:Q16" si="2">((D9+E9+F9)/C9)*100</f>
        <v>100</v>
      </c>
      <c r="R9" s="45">
        <f t="shared" ref="R9:R16" si="3">(D9*5+E9*4+F9*3)/C9</f>
        <v>3.6923076923076925</v>
      </c>
      <c r="S9" s="31"/>
      <c r="T9" s="31"/>
      <c r="U9" s="31"/>
      <c r="V9" s="31"/>
      <c r="W9" s="31"/>
      <c r="X9" s="31"/>
    </row>
    <row r="10" spans="1:24" ht="15.75" thickTop="1" thickBot="1" x14ac:dyDescent="0.25">
      <c r="A10" s="547"/>
      <c r="B10" s="300" t="s">
        <v>70</v>
      </c>
      <c r="C10" s="300">
        <v>13</v>
      </c>
      <c r="D10" s="301">
        <v>1</v>
      </c>
      <c r="E10" s="301">
        <v>7</v>
      </c>
      <c r="F10" s="301">
        <v>5</v>
      </c>
      <c r="H10" s="612"/>
      <c r="I10" s="35" t="s">
        <v>70</v>
      </c>
      <c r="J10" s="31">
        <v>57</v>
      </c>
      <c r="K10" s="31">
        <v>100</v>
      </c>
      <c r="L10" s="31">
        <v>4</v>
      </c>
      <c r="M10" s="31">
        <v>64</v>
      </c>
      <c r="N10" s="31">
        <v>100</v>
      </c>
      <c r="O10" s="31">
        <v>3.7</v>
      </c>
      <c r="P10" s="45">
        <f t="shared" si="1"/>
        <v>61.53846153846154</v>
      </c>
      <c r="Q10" s="45">
        <f t="shared" si="2"/>
        <v>100</v>
      </c>
      <c r="R10" s="45">
        <f t="shared" si="3"/>
        <v>3.6923076923076925</v>
      </c>
      <c r="S10" s="31"/>
      <c r="T10" s="31"/>
      <c r="U10" s="31"/>
      <c r="V10" s="31"/>
      <c r="W10" s="31"/>
      <c r="X10" s="31"/>
    </row>
    <row r="11" spans="1:24" ht="15.75" thickTop="1" thickBot="1" x14ac:dyDescent="0.25">
      <c r="A11" s="547"/>
      <c r="B11" s="300" t="s">
        <v>65</v>
      </c>
      <c r="C11" s="300">
        <v>13</v>
      </c>
      <c r="D11" s="301">
        <v>2</v>
      </c>
      <c r="E11" s="301">
        <v>8</v>
      </c>
      <c r="F11" s="301">
        <v>3</v>
      </c>
      <c r="H11" s="612"/>
      <c r="I11" s="35" t="s">
        <v>65</v>
      </c>
      <c r="J11" s="31">
        <v>38</v>
      </c>
      <c r="K11" s="31">
        <v>100</v>
      </c>
      <c r="L11" s="31">
        <v>3.5</v>
      </c>
      <c r="M11" s="31">
        <v>61</v>
      </c>
      <c r="N11" s="31">
        <v>100</v>
      </c>
      <c r="O11" s="31">
        <v>3.7</v>
      </c>
      <c r="P11" s="45">
        <f t="shared" si="1"/>
        <v>76.923076923076934</v>
      </c>
      <c r="Q11" s="45">
        <f t="shared" si="2"/>
        <v>100</v>
      </c>
      <c r="R11" s="45">
        <f t="shared" si="3"/>
        <v>3.9230769230769229</v>
      </c>
      <c r="S11" s="31"/>
      <c r="T11" s="31"/>
      <c r="U11" s="31"/>
      <c r="V11" s="31"/>
      <c r="W11" s="31"/>
      <c r="X11" s="31"/>
    </row>
    <row r="12" spans="1:24" ht="15.75" thickTop="1" thickBot="1" x14ac:dyDescent="0.25">
      <c r="A12" s="547"/>
      <c r="B12" s="300" t="s">
        <v>82</v>
      </c>
      <c r="C12" s="300">
        <v>13</v>
      </c>
      <c r="D12" s="301">
        <v>1</v>
      </c>
      <c r="E12" s="301">
        <v>4</v>
      </c>
      <c r="F12" s="301">
        <v>8</v>
      </c>
      <c r="H12" s="612"/>
      <c r="I12" s="35" t="s">
        <v>82</v>
      </c>
      <c r="J12" s="31">
        <v>46</v>
      </c>
      <c r="K12" s="31">
        <v>100</v>
      </c>
      <c r="L12" s="31">
        <v>3.4</v>
      </c>
      <c r="M12" s="31">
        <v>46</v>
      </c>
      <c r="N12" s="31">
        <v>100</v>
      </c>
      <c r="O12" s="31">
        <v>3.6</v>
      </c>
      <c r="P12" s="45">
        <f t="shared" si="1"/>
        <v>38.461538461538467</v>
      </c>
      <c r="Q12" s="45">
        <f t="shared" si="2"/>
        <v>100</v>
      </c>
      <c r="R12" s="45">
        <f t="shared" si="3"/>
        <v>3.4615384615384617</v>
      </c>
      <c r="S12" s="31"/>
      <c r="T12" s="31"/>
      <c r="U12" s="31"/>
      <c r="V12" s="31"/>
      <c r="W12" s="31"/>
      <c r="X12" s="31"/>
    </row>
    <row r="13" spans="1:24" ht="15.75" thickTop="1" thickBot="1" x14ac:dyDescent="0.25">
      <c r="A13" s="547"/>
      <c r="B13" s="300" t="s">
        <v>71</v>
      </c>
      <c r="C13" s="300">
        <v>24</v>
      </c>
      <c r="D13" s="301">
        <v>2</v>
      </c>
      <c r="E13" s="301">
        <v>13</v>
      </c>
      <c r="F13" s="301">
        <v>9</v>
      </c>
      <c r="H13" s="612"/>
      <c r="I13" s="35" t="s">
        <v>71</v>
      </c>
      <c r="J13" s="31">
        <v>66.599999999999994</v>
      </c>
      <c r="K13" s="31">
        <v>100</v>
      </c>
      <c r="L13" s="31">
        <v>4.5999999999999996</v>
      </c>
      <c r="M13" s="31">
        <v>58</v>
      </c>
      <c r="N13" s="31">
        <v>100</v>
      </c>
      <c r="O13" s="31">
        <v>3.6</v>
      </c>
      <c r="P13" s="45">
        <f t="shared" si="1"/>
        <v>62.5</v>
      </c>
      <c r="Q13" s="45">
        <f t="shared" si="2"/>
        <v>100</v>
      </c>
      <c r="R13" s="45">
        <f t="shared" si="3"/>
        <v>3.7083333333333335</v>
      </c>
      <c r="S13" s="31"/>
      <c r="T13" s="31"/>
      <c r="U13" s="31"/>
      <c r="V13" s="31"/>
      <c r="W13" s="31"/>
      <c r="X13" s="31"/>
    </row>
    <row r="14" spans="1:24" ht="15.75" thickTop="1" thickBot="1" x14ac:dyDescent="0.25">
      <c r="A14" s="547"/>
      <c r="B14" s="300" t="s">
        <v>140</v>
      </c>
      <c r="C14" s="300">
        <v>21</v>
      </c>
      <c r="D14" s="301">
        <v>2</v>
      </c>
      <c r="E14" s="301">
        <v>4</v>
      </c>
      <c r="F14" s="301">
        <v>15</v>
      </c>
      <c r="H14" s="612"/>
      <c r="I14" s="35" t="s">
        <v>140</v>
      </c>
      <c r="J14" s="31">
        <v>40.9</v>
      </c>
      <c r="K14" s="31">
        <v>100</v>
      </c>
      <c r="L14" s="31">
        <v>3.5</v>
      </c>
      <c r="M14" s="31">
        <v>40.9</v>
      </c>
      <c r="N14" s="31">
        <v>100</v>
      </c>
      <c r="O14" s="31">
        <v>3.5</v>
      </c>
      <c r="P14" s="45">
        <f t="shared" si="1"/>
        <v>28.571428571428569</v>
      </c>
      <c r="Q14" s="45">
        <f t="shared" si="2"/>
        <v>100</v>
      </c>
      <c r="R14" s="45">
        <f t="shared" si="3"/>
        <v>3.3809523809523809</v>
      </c>
      <c r="S14" s="31"/>
      <c r="T14" s="31"/>
      <c r="U14" s="31"/>
      <c r="V14" s="31"/>
      <c r="W14" s="31"/>
      <c r="X14" s="31"/>
    </row>
    <row r="15" spans="1:24" ht="15.75" thickTop="1" thickBot="1" x14ac:dyDescent="0.25">
      <c r="A15" s="547"/>
      <c r="B15" s="300" t="s">
        <v>84</v>
      </c>
      <c r="C15" s="300">
        <v>24</v>
      </c>
      <c r="D15" s="301">
        <v>3</v>
      </c>
      <c r="E15" s="301">
        <v>9</v>
      </c>
      <c r="F15" s="301">
        <v>12</v>
      </c>
      <c r="H15" s="612"/>
      <c r="I15" s="35" t="s">
        <v>84</v>
      </c>
      <c r="J15" s="31">
        <v>54</v>
      </c>
      <c r="K15" s="31">
        <v>100</v>
      </c>
      <c r="L15" s="31">
        <v>3.5</v>
      </c>
      <c r="M15" s="31">
        <v>54</v>
      </c>
      <c r="N15" s="31">
        <v>100</v>
      </c>
      <c r="O15" s="31">
        <v>3.5</v>
      </c>
      <c r="P15" s="45">
        <f t="shared" si="1"/>
        <v>50</v>
      </c>
      <c r="Q15" s="45">
        <f t="shared" si="2"/>
        <v>100</v>
      </c>
      <c r="R15" s="45">
        <f t="shared" si="3"/>
        <v>3.625</v>
      </c>
      <c r="S15" s="31"/>
      <c r="T15" s="31"/>
      <c r="U15" s="31"/>
      <c r="V15" s="31"/>
      <c r="W15" s="31"/>
      <c r="X15" s="31"/>
    </row>
    <row r="16" spans="1:24" ht="15.75" thickTop="1" thickBot="1" x14ac:dyDescent="0.25">
      <c r="A16" s="547"/>
      <c r="B16" s="300" t="s">
        <v>80</v>
      </c>
      <c r="C16" s="300"/>
      <c r="D16" s="301"/>
      <c r="E16" s="301"/>
      <c r="F16" s="301"/>
      <c r="H16" s="613"/>
      <c r="I16" s="35" t="s">
        <v>80</v>
      </c>
      <c r="J16" s="31"/>
      <c r="K16" s="31"/>
      <c r="L16" s="31"/>
      <c r="M16" s="31">
        <v>76</v>
      </c>
      <c r="N16" s="31">
        <v>100</v>
      </c>
      <c r="O16" s="31">
        <v>4</v>
      </c>
      <c r="P16" s="45" t="e">
        <f t="shared" si="1"/>
        <v>#DIV/0!</v>
      </c>
      <c r="Q16" s="45" t="e">
        <f t="shared" si="2"/>
        <v>#DIV/0!</v>
      </c>
      <c r="R16" s="45" t="e">
        <f t="shared" si="3"/>
        <v>#DIV/0!</v>
      </c>
      <c r="S16" s="31"/>
      <c r="T16" s="31"/>
      <c r="U16" s="31"/>
      <c r="V16" s="31"/>
      <c r="W16" s="31"/>
      <c r="X16" s="31"/>
    </row>
    <row r="17" ht="14.25" thickTop="1" x14ac:dyDescent="0.15"/>
  </sheetData>
  <mergeCells count="31">
    <mergeCell ref="A8:A16"/>
    <mergeCell ref="D3:D7"/>
    <mergeCell ref="E3:E7"/>
    <mergeCell ref="F3:F7"/>
    <mergeCell ref="A2:A7"/>
    <mergeCell ref="B2:B7"/>
    <mergeCell ref="D2:F2"/>
    <mergeCell ref="C2:C7"/>
    <mergeCell ref="V3:V7"/>
    <mergeCell ref="W3:W7"/>
    <mergeCell ref="H2:H7"/>
    <mergeCell ref="I2:I7"/>
    <mergeCell ref="J2:L2"/>
    <mergeCell ref="M2:O2"/>
    <mergeCell ref="P2:R2"/>
    <mergeCell ref="X3:X7"/>
    <mergeCell ref="H8:H16"/>
    <mergeCell ref="S2:U2"/>
    <mergeCell ref="V2:X2"/>
    <mergeCell ref="J3:J7"/>
    <mergeCell ref="K3:K7"/>
    <mergeCell ref="L3:L7"/>
    <mergeCell ref="M3:M7"/>
    <mergeCell ref="N3:N7"/>
    <mergeCell ref="O3:O7"/>
    <mergeCell ref="P3:P7"/>
    <mergeCell ref="Q3:Q7"/>
    <mergeCell ref="R3:R7"/>
    <mergeCell ref="S3:S7"/>
    <mergeCell ref="T3:T7"/>
    <mergeCell ref="U3:U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0"/>
  <sheetViews>
    <sheetView workbookViewId="0">
      <selection activeCell="L19" sqref="L19"/>
    </sheetView>
  </sheetViews>
  <sheetFormatPr defaultRowHeight="13.5" x14ac:dyDescent="0.15"/>
  <cols>
    <col min="2" max="3" width="7.375" customWidth="1"/>
    <col min="4" max="4" width="3.5" customWidth="1"/>
    <col min="5" max="5" width="3.75" customWidth="1"/>
    <col min="6" max="6" width="3.125" customWidth="1"/>
  </cols>
  <sheetData>
    <row r="2" spans="1:24" ht="19.5" thickBot="1" x14ac:dyDescent="0.35">
      <c r="A2" s="28" t="s">
        <v>52</v>
      </c>
      <c r="B2" s="28"/>
      <c r="C2" s="28"/>
      <c r="D2" s="28"/>
      <c r="E2" s="28"/>
      <c r="F2" s="28"/>
    </row>
    <row r="3" spans="1:24" ht="15" customHeight="1" thickTop="1" thickBot="1" x14ac:dyDescent="0.2">
      <c r="A3" s="510" t="s">
        <v>53</v>
      </c>
      <c r="B3" s="518" t="s">
        <v>54</v>
      </c>
      <c r="C3" s="518" t="s">
        <v>261</v>
      </c>
      <c r="D3" s="509" t="s">
        <v>277</v>
      </c>
      <c r="E3" s="509"/>
      <c r="F3" s="509"/>
      <c r="H3" s="530" t="s">
        <v>53</v>
      </c>
      <c r="I3" s="507" t="s">
        <v>54</v>
      </c>
      <c r="J3" s="501" t="s">
        <v>55</v>
      </c>
      <c r="K3" s="501"/>
      <c r="L3" s="501"/>
      <c r="M3" s="501" t="s">
        <v>56</v>
      </c>
      <c r="N3" s="501"/>
      <c r="O3" s="501"/>
      <c r="P3" s="501" t="s">
        <v>57</v>
      </c>
      <c r="Q3" s="501"/>
      <c r="R3" s="501"/>
      <c r="S3" s="501" t="s">
        <v>58</v>
      </c>
      <c r="T3" s="501"/>
      <c r="U3" s="501"/>
      <c r="V3" s="501" t="s">
        <v>59</v>
      </c>
      <c r="W3" s="501"/>
      <c r="X3" s="501"/>
    </row>
    <row r="4" spans="1:24" ht="15" customHeight="1" thickTop="1" thickBot="1" x14ac:dyDescent="0.2">
      <c r="A4" s="510"/>
      <c r="B4" s="519"/>
      <c r="C4" s="519"/>
      <c r="D4" s="509">
        <v>5</v>
      </c>
      <c r="E4" s="509">
        <v>4</v>
      </c>
      <c r="F4" s="509">
        <v>3</v>
      </c>
      <c r="H4" s="530"/>
      <c r="I4" s="507"/>
      <c r="J4" s="502" t="s">
        <v>60</v>
      </c>
      <c r="K4" s="503" t="s">
        <v>61</v>
      </c>
      <c r="L4" s="502" t="s">
        <v>62</v>
      </c>
      <c r="M4" s="504" t="s">
        <v>60</v>
      </c>
      <c r="N4" s="504" t="s">
        <v>61</v>
      </c>
      <c r="O4" s="505" t="s">
        <v>62</v>
      </c>
      <c r="P4" s="504" t="s">
        <v>60</v>
      </c>
      <c r="Q4" s="504" t="s">
        <v>61</v>
      </c>
      <c r="R4" s="505" t="s">
        <v>62</v>
      </c>
      <c r="S4" s="497" t="s">
        <v>60</v>
      </c>
      <c r="T4" s="497" t="s">
        <v>61</v>
      </c>
      <c r="U4" s="497" t="s">
        <v>62</v>
      </c>
      <c r="V4" s="497" t="s">
        <v>60</v>
      </c>
      <c r="W4" s="497" t="s">
        <v>61</v>
      </c>
      <c r="X4" s="497" t="s">
        <v>62</v>
      </c>
    </row>
    <row r="5" spans="1:24" ht="15" thickTop="1" thickBot="1" x14ac:dyDescent="0.2">
      <c r="A5" s="510"/>
      <c r="B5" s="519"/>
      <c r="C5" s="519"/>
      <c r="D5" s="509"/>
      <c r="E5" s="509"/>
      <c r="F5" s="509"/>
      <c r="H5" s="530"/>
      <c r="I5" s="507"/>
      <c r="J5" s="502"/>
      <c r="K5" s="503"/>
      <c r="L5" s="502"/>
      <c r="M5" s="504"/>
      <c r="N5" s="504"/>
      <c r="O5" s="505"/>
      <c r="P5" s="504"/>
      <c r="Q5" s="504"/>
      <c r="R5" s="505"/>
      <c r="S5" s="497"/>
      <c r="T5" s="497"/>
      <c r="U5" s="497"/>
      <c r="V5" s="497"/>
      <c r="W5" s="497"/>
      <c r="X5" s="497"/>
    </row>
    <row r="6" spans="1:24" ht="15" thickTop="1" thickBot="1" x14ac:dyDescent="0.2">
      <c r="A6" s="510"/>
      <c r="B6" s="519"/>
      <c r="C6" s="519"/>
      <c r="D6" s="509"/>
      <c r="E6" s="509"/>
      <c r="F6" s="509"/>
      <c r="H6" s="530"/>
      <c r="I6" s="507"/>
      <c r="J6" s="502"/>
      <c r="K6" s="503"/>
      <c r="L6" s="502"/>
      <c r="M6" s="504"/>
      <c r="N6" s="504"/>
      <c r="O6" s="505"/>
      <c r="P6" s="504"/>
      <c r="Q6" s="504"/>
      <c r="R6" s="505"/>
      <c r="S6" s="497"/>
      <c r="T6" s="497"/>
      <c r="U6" s="497"/>
      <c r="V6" s="497"/>
      <c r="W6" s="497"/>
      <c r="X6" s="497"/>
    </row>
    <row r="7" spans="1:24" ht="15" thickTop="1" thickBot="1" x14ac:dyDescent="0.2">
      <c r="A7" s="510"/>
      <c r="B7" s="519"/>
      <c r="C7" s="519"/>
      <c r="D7" s="509"/>
      <c r="E7" s="509"/>
      <c r="F7" s="509"/>
      <c r="H7" s="530"/>
      <c r="I7" s="507"/>
      <c r="J7" s="502"/>
      <c r="K7" s="503"/>
      <c r="L7" s="502"/>
      <c r="M7" s="504"/>
      <c r="N7" s="504"/>
      <c r="O7" s="505"/>
      <c r="P7" s="504"/>
      <c r="Q7" s="504"/>
      <c r="R7" s="505"/>
      <c r="S7" s="497"/>
      <c r="T7" s="497"/>
      <c r="U7" s="497"/>
      <c r="V7" s="497"/>
      <c r="W7" s="497"/>
      <c r="X7" s="497"/>
    </row>
    <row r="8" spans="1:24" ht="42" customHeight="1" thickTop="1" thickBot="1" x14ac:dyDescent="0.2">
      <c r="A8" s="510"/>
      <c r="B8" s="520"/>
      <c r="C8" s="520"/>
      <c r="D8" s="509"/>
      <c r="E8" s="509"/>
      <c r="F8" s="509"/>
      <c r="H8" s="530"/>
      <c r="I8" s="507"/>
      <c r="J8" s="502"/>
      <c r="K8" s="503"/>
      <c r="L8" s="502"/>
      <c r="M8" s="504"/>
      <c r="N8" s="504"/>
      <c r="O8" s="505"/>
      <c r="P8" s="504"/>
      <c r="Q8" s="504"/>
      <c r="R8" s="505"/>
      <c r="S8" s="497"/>
      <c r="T8" s="497"/>
      <c r="U8" s="497"/>
      <c r="V8" s="497"/>
      <c r="W8" s="497"/>
      <c r="X8" s="497"/>
    </row>
    <row r="9" spans="1:24" ht="26.25" customHeight="1" thickTop="1" thickBot="1" x14ac:dyDescent="0.25">
      <c r="A9" s="174" t="s">
        <v>88</v>
      </c>
      <c r="B9" s="300" t="s">
        <v>76</v>
      </c>
      <c r="C9" s="300">
        <v>23</v>
      </c>
      <c r="D9" s="301">
        <v>3</v>
      </c>
      <c r="E9" s="301">
        <v>9</v>
      </c>
      <c r="F9" s="301">
        <v>11</v>
      </c>
      <c r="H9" s="171" t="s">
        <v>88</v>
      </c>
      <c r="I9" s="37" t="s">
        <v>76</v>
      </c>
      <c r="J9" s="31">
        <v>56</v>
      </c>
      <c r="K9" s="31">
        <v>100</v>
      </c>
      <c r="L9" s="31">
        <v>3.6</v>
      </c>
      <c r="M9" s="31">
        <v>52</v>
      </c>
      <c r="N9" s="31">
        <v>100</v>
      </c>
      <c r="O9" s="31">
        <v>3.6</v>
      </c>
      <c r="P9" s="45">
        <f>((D9+E9)/C9)*100</f>
        <v>52.173913043478258</v>
      </c>
      <c r="Q9" s="45">
        <f>((D9+E9+F9)/C9)*100</f>
        <v>100</v>
      </c>
      <c r="R9" s="45">
        <f t="shared" ref="R9" si="0">(D9*5+E9*4+F9*3)/C9</f>
        <v>3.652173913043478</v>
      </c>
      <c r="S9" s="31"/>
      <c r="T9" s="31"/>
      <c r="U9" s="31"/>
      <c r="V9" s="31"/>
      <c r="W9" s="31"/>
      <c r="X9" s="31"/>
    </row>
    <row r="10" spans="1:24" ht="14.25" thickTop="1" x14ac:dyDescent="0.15"/>
  </sheetData>
  <mergeCells count="29">
    <mergeCell ref="A3:A8"/>
    <mergeCell ref="B3:B8"/>
    <mergeCell ref="D4:D8"/>
    <mergeCell ref="E4:E8"/>
    <mergeCell ref="F4:F8"/>
    <mergeCell ref="D3:F3"/>
    <mergeCell ref="C3:C8"/>
    <mergeCell ref="W4:W8"/>
    <mergeCell ref="H3:H8"/>
    <mergeCell ref="I3:I8"/>
    <mergeCell ref="J3:L3"/>
    <mergeCell ref="M3:O3"/>
    <mergeCell ref="P3:R3"/>
    <mergeCell ref="X4:X8"/>
    <mergeCell ref="S3:U3"/>
    <mergeCell ref="V3:X3"/>
    <mergeCell ref="J4:J8"/>
    <mergeCell ref="K4:K8"/>
    <mergeCell ref="L4:L8"/>
    <mergeCell ref="M4:M8"/>
    <mergeCell ref="N4:N8"/>
    <mergeCell ref="O4:O8"/>
    <mergeCell ref="P4:P8"/>
    <mergeCell ref="Q4:Q8"/>
    <mergeCell ref="R4:R8"/>
    <mergeCell ref="S4:S8"/>
    <mergeCell ref="T4:T8"/>
    <mergeCell ref="U4:U8"/>
    <mergeCell ref="V4:V8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zoomScaleNormal="100" zoomScalePageLayoutView="60" workbookViewId="0">
      <selection activeCell="L22" sqref="L22"/>
    </sheetView>
  </sheetViews>
  <sheetFormatPr defaultRowHeight="13.5" x14ac:dyDescent="0.15"/>
  <cols>
    <col min="1" max="1" width="9.625"/>
    <col min="2" max="3" width="4.125" customWidth="1"/>
    <col min="4" max="5" width="3.75" customWidth="1"/>
    <col min="6" max="6" width="3.625" customWidth="1"/>
    <col min="7" max="1014" width="9.625"/>
  </cols>
  <sheetData>
    <row r="1" spans="1:24" ht="19.5" thickBot="1" x14ac:dyDescent="0.35">
      <c r="A1" s="28" t="s">
        <v>52</v>
      </c>
      <c r="B1" s="28"/>
      <c r="C1" s="28"/>
      <c r="D1" s="28"/>
      <c r="E1" s="28"/>
      <c r="F1" s="28"/>
      <c r="G1" s="453" t="s">
        <v>287</v>
      </c>
    </row>
    <row r="2" spans="1:24" ht="16.5" customHeight="1" thickTop="1" thickBot="1" x14ac:dyDescent="0.2">
      <c r="A2" s="510" t="s">
        <v>53</v>
      </c>
      <c r="B2" s="518" t="s">
        <v>54</v>
      </c>
      <c r="C2" s="518" t="s">
        <v>261</v>
      </c>
      <c r="D2" s="509" t="s">
        <v>277</v>
      </c>
      <c r="E2" s="509"/>
      <c r="F2" s="509"/>
      <c r="H2" s="530" t="s">
        <v>53</v>
      </c>
      <c r="I2" s="507" t="s">
        <v>54</v>
      </c>
      <c r="J2" s="501" t="s">
        <v>55</v>
      </c>
      <c r="K2" s="501"/>
      <c r="L2" s="501"/>
      <c r="M2" s="501" t="s">
        <v>56</v>
      </c>
      <c r="N2" s="501"/>
      <c r="O2" s="501"/>
      <c r="P2" s="501" t="s">
        <v>57</v>
      </c>
      <c r="Q2" s="501"/>
      <c r="R2" s="501"/>
      <c r="S2" s="501" t="s">
        <v>58</v>
      </c>
      <c r="T2" s="501"/>
      <c r="U2" s="501"/>
      <c r="V2" s="501" t="s">
        <v>59</v>
      </c>
      <c r="W2" s="501"/>
      <c r="X2" s="501"/>
    </row>
    <row r="3" spans="1:24" ht="14.85" customHeight="1" thickTop="1" thickBot="1" x14ac:dyDescent="0.2">
      <c r="A3" s="510"/>
      <c r="B3" s="519"/>
      <c r="C3" s="519"/>
      <c r="D3" s="509">
        <v>5</v>
      </c>
      <c r="E3" s="509">
        <v>4</v>
      </c>
      <c r="F3" s="509">
        <v>3</v>
      </c>
      <c r="H3" s="530"/>
      <c r="I3" s="507"/>
      <c r="J3" s="502" t="s">
        <v>60</v>
      </c>
      <c r="K3" s="503" t="s">
        <v>61</v>
      </c>
      <c r="L3" s="502" t="s">
        <v>62</v>
      </c>
      <c r="M3" s="504" t="s">
        <v>60</v>
      </c>
      <c r="N3" s="504" t="s">
        <v>61</v>
      </c>
      <c r="O3" s="505" t="s">
        <v>62</v>
      </c>
      <c r="P3" s="504" t="s">
        <v>60</v>
      </c>
      <c r="Q3" s="504" t="s">
        <v>61</v>
      </c>
      <c r="R3" s="505" t="s">
        <v>62</v>
      </c>
      <c r="S3" s="497" t="s">
        <v>60</v>
      </c>
      <c r="T3" s="497" t="s">
        <v>61</v>
      </c>
      <c r="U3" s="497" t="s">
        <v>62</v>
      </c>
      <c r="V3" s="497" t="s">
        <v>60</v>
      </c>
      <c r="W3" s="497" t="s">
        <v>61</v>
      </c>
      <c r="X3" s="497" t="s">
        <v>62</v>
      </c>
    </row>
    <row r="4" spans="1:24" ht="15" thickTop="1" thickBot="1" x14ac:dyDescent="0.2">
      <c r="A4" s="510"/>
      <c r="B4" s="519"/>
      <c r="C4" s="519"/>
      <c r="D4" s="509"/>
      <c r="E4" s="509"/>
      <c r="F4" s="509"/>
      <c r="H4" s="530"/>
      <c r="I4" s="507"/>
      <c r="J4" s="502"/>
      <c r="K4" s="503"/>
      <c r="L4" s="502"/>
      <c r="M4" s="504"/>
      <c r="N4" s="504"/>
      <c r="O4" s="505"/>
      <c r="P4" s="504"/>
      <c r="Q4" s="504"/>
      <c r="R4" s="505"/>
      <c r="S4" s="497"/>
      <c r="T4" s="497"/>
      <c r="U4" s="497"/>
      <c r="V4" s="497"/>
      <c r="W4" s="497"/>
      <c r="X4" s="497"/>
    </row>
    <row r="5" spans="1:24" ht="15" thickTop="1" thickBot="1" x14ac:dyDescent="0.2">
      <c r="A5" s="510"/>
      <c r="B5" s="519"/>
      <c r="C5" s="519"/>
      <c r="D5" s="509"/>
      <c r="E5" s="509"/>
      <c r="F5" s="509"/>
      <c r="H5" s="530"/>
      <c r="I5" s="507"/>
      <c r="J5" s="502"/>
      <c r="K5" s="503"/>
      <c r="L5" s="502"/>
      <c r="M5" s="504"/>
      <c r="N5" s="504"/>
      <c r="O5" s="505"/>
      <c r="P5" s="504"/>
      <c r="Q5" s="504"/>
      <c r="R5" s="505"/>
      <c r="S5" s="497"/>
      <c r="T5" s="497"/>
      <c r="U5" s="497"/>
      <c r="V5" s="497"/>
      <c r="W5" s="497"/>
      <c r="X5" s="497"/>
    </row>
    <row r="6" spans="1:24" ht="15" thickTop="1" thickBot="1" x14ac:dyDescent="0.2">
      <c r="A6" s="510"/>
      <c r="B6" s="519"/>
      <c r="C6" s="519"/>
      <c r="D6" s="509"/>
      <c r="E6" s="509"/>
      <c r="F6" s="509"/>
      <c r="H6" s="530"/>
      <c r="I6" s="507"/>
      <c r="J6" s="502"/>
      <c r="K6" s="503"/>
      <c r="L6" s="502"/>
      <c r="M6" s="504"/>
      <c r="N6" s="504"/>
      <c r="O6" s="505"/>
      <c r="P6" s="504"/>
      <c r="Q6" s="504"/>
      <c r="R6" s="505"/>
      <c r="S6" s="497"/>
      <c r="T6" s="497"/>
      <c r="U6" s="497"/>
      <c r="V6" s="497"/>
      <c r="W6" s="497"/>
      <c r="X6" s="497"/>
    </row>
    <row r="7" spans="1:24" ht="37.5" customHeight="1" thickTop="1" thickBot="1" x14ac:dyDescent="0.2">
      <c r="A7" s="510"/>
      <c r="B7" s="520"/>
      <c r="C7" s="520"/>
      <c r="D7" s="509"/>
      <c r="E7" s="509"/>
      <c r="F7" s="509"/>
      <c r="H7" s="530"/>
      <c r="I7" s="507"/>
      <c r="J7" s="502"/>
      <c r="K7" s="503"/>
      <c r="L7" s="502"/>
      <c r="M7" s="504"/>
      <c r="N7" s="504"/>
      <c r="O7" s="505"/>
      <c r="P7" s="504"/>
      <c r="Q7" s="504"/>
      <c r="R7" s="505"/>
      <c r="S7" s="497"/>
      <c r="T7" s="497"/>
      <c r="U7" s="497"/>
      <c r="V7" s="497"/>
      <c r="W7" s="497"/>
      <c r="X7" s="497"/>
    </row>
    <row r="8" spans="1:24" ht="15.75" thickTop="1" thickBot="1" x14ac:dyDescent="0.25">
      <c r="A8" s="617" t="s">
        <v>88</v>
      </c>
      <c r="B8" s="300" t="s">
        <v>75</v>
      </c>
      <c r="C8" s="300">
        <v>12</v>
      </c>
      <c r="D8" s="301">
        <v>1</v>
      </c>
      <c r="E8" s="301">
        <v>7</v>
      </c>
      <c r="F8" s="301">
        <v>4</v>
      </c>
      <c r="H8" s="614" t="s">
        <v>88</v>
      </c>
      <c r="I8" s="30" t="s">
        <v>75</v>
      </c>
      <c r="J8" s="31">
        <v>67.7</v>
      </c>
      <c r="K8" s="31">
        <v>100</v>
      </c>
      <c r="L8" s="31">
        <v>4</v>
      </c>
      <c r="M8" s="73">
        <v>66.7</v>
      </c>
      <c r="N8" s="73">
        <v>100</v>
      </c>
      <c r="O8" s="73">
        <v>4</v>
      </c>
      <c r="P8" s="45">
        <f>((D8+E8)/C8)*100</f>
        <v>66.666666666666657</v>
      </c>
      <c r="Q8" s="45">
        <f>((D8+E8+F8)/C8)*100</f>
        <v>100</v>
      </c>
      <c r="R8" s="45">
        <f t="shared" ref="R8" si="0">(D8*5+E8*4+F8*3)/C8</f>
        <v>3.75</v>
      </c>
      <c r="S8" s="31"/>
      <c r="T8" s="31"/>
      <c r="U8" s="31"/>
      <c r="V8" s="31"/>
      <c r="W8" s="31"/>
      <c r="X8" s="31"/>
    </row>
    <row r="9" spans="1:24" ht="15.75" thickTop="1" thickBot="1" x14ac:dyDescent="0.25">
      <c r="A9" s="617"/>
      <c r="B9" s="300" t="s">
        <v>63</v>
      </c>
      <c r="C9" s="300">
        <v>12</v>
      </c>
      <c r="D9" s="301">
        <v>1</v>
      </c>
      <c r="E9" s="301">
        <v>9</v>
      </c>
      <c r="F9" s="301">
        <v>2</v>
      </c>
      <c r="H9" s="615"/>
      <c r="I9" s="32" t="s">
        <v>63</v>
      </c>
      <c r="J9" s="31">
        <v>83.3</v>
      </c>
      <c r="K9" s="31">
        <v>100</v>
      </c>
      <c r="L9" s="31">
        <v>3.8</v>
      </c>
      <c r="M9" s="73">
        <v>83.3</v>
      </c>
      <c r="N9" s="73">
        <v>100</v>
      </c>
      <c r="O9" s="73">
        <v>4</v>
      </c>
      <c r="P9" s="45">
        <f t="shared" ref="P9:P16" si="1">((D9+E9)/C9)*100</f>
        <v>83.333333333333343</v>
      </c>
      <c r="Q9" s="45">
        <f t="shared" ref="Q9:Q16" si="2">((D9+E9+F9)/C9)*100</f>
        <v>100</v>
      </c>
      <c r="R9" s="45">
        <f t="shared" ref="R9:R16" si="3">(D9*5+E9*4+F9*3)/C9</f>
        <v>3.9166666666666665</v>
      </c>
      <c r="S9" s="31"/>
      <c r="T9" s="31"/>
      <c r="U9" s="31"/>
      <c r="V9" s="31"/>
      <c r="W9" s="31"/>
      <c r="X9" s="31"/>
    </row>
    <row r="10" spans="1:24" ht="15.75" thickTop="1" thickBot="1" x14ac:dyDescent="0.25">
      <c r="A10" s="617"/>
      <c r="B10" s="300" t="s">
        <v>79</v>
      </c>
      <c r="C10" s="300">
        <v>22</v>
      </c>
      <c r="D10" s="301">
        <v>5</v>
      </c>
      <c r="E10" s="301">
        <v>9</v>
      </c>
      <c r="F10" s="301">
        <v>8</v>
      </c>
      <c r="H10" s="615"/>
      <c r="I10" s="32" t="s">
        <v>79</v>
      </c>
      <c r="J10" s="31">
        <v>62</v>
      </c>
      <c r="K10" s="31">
        <v>100</v>
      </c>
      <c r="L10" s="31">
        <v>3.8</v>
      </c>
      <c r="M10" s="73">
        <v>68</v>
      </c>
      <c r="N10" s="73">
        <v>100</v>
      </c>
      <c r="O10" s="73">
        <v>3.8</v>
      </c>
      <c r="P10" s="45">
        <f t="shared" si="1"/>
        <v>63.636363636363633</v>
      </c>
      <c r="Q10" s="45">
        <f t="shared" si="2"/>
        <v>100</v>
      </c>
      <c r="R10" s="45">
        <f t="shared" si="3"/>
        <v>3.8636363636363638</v>
      </c>
      <c r="S10" s="31"/>
      <c r="T10" s="31"/>
      <c r="U10" s="31"/>
      <c r="V10" s="31"/>
      <c r="W10" s="31"/>
      <c r="X10" s="31"/>
    </row>
    <row r="11" spans="1:24" ht="15.75" thickTop="1" thickBot="1" x14ac:dyDescent="0.25">
      <c r="A11" s="617"/>
      <c r="B11" s="300" t="s">
        <v>83</v>
      </c>
      <c r="C11" s="300">
        <v>12</v>
      </c>
      <c r="D11" s="301">
        <v>3</v>
      </c>
      <c r="E11" s="301">
        <v>5</v>
      </c>
      <c r="F11" s="301">
        <v>4</v>
      </c>
      <c r="H11" s="615"/>
      <c r="I11" s="32" t="s">
        <v>83</v>
      </c>
      <c r="J11" s="31">
        <v>66.7</v>
      </c>
      <c r="K11" s="31">
        <v>100</v>
      </c>
      <c r="L11" s="31">
        <v>4</v>
      </c>
      <c r="M11" s="73">
        <v>66.7</v>
      </c>
      <c r="N11" s="73">
        <v>100</v>
      </c>
      <c r="O11" s="73">
        <v>4</v>
      </c>
      <c r="P11" s="45">
        <f t="shared" si="1"/>
        <v>66.666666666666657</v>
      </c>
      <c r="Q11" s="45">
        <f t="shared" si="2"/>
        <v>100</v>
      </c>
      <c r="R11" s="45">
        <f t="shared" si="3"/>
        <v>3.9166666666666665</v>
      </c>
      <c r="S11" s="31"/>
      <c r="T11" s="31"/>
      <c r="U11" s="31"/>
      <c r="V11" s="31"/>
      <c r="W11" s="31"/>
      <c r="X11" s="31"/>
    </row>
    <row r="12" spans="1:24" ht="15.75" thickTop="1" thickBot="1" x14ac:dyDescent="0.25">
      <c r="A12" s="617"/>
      <c r="B12" s="300" t="s">
        <v>139</v>
      </c>
      <c r="C12" s="300">
        <v>18</v>
      </c>
      <c r="D12" s="301">
        <v>0</v>
      </c>
      <c r="E12" s="301">
        <v>5</v>
      </c>
      <c r="F12" s="301">
        <v>13</v>
      </c>
      <c r="H12" s="615"/>
      <c r="I12" s="32" t="s">
        <v>139</v>
      </c>
      <c r="J12" s="31">
        <v>28</v>
      </c>
      <c r="K12" s="31">
        <v>100</v>
      </c>
      <c r="L12" s="31">
        <v>3.3</v>
      </c>
      <c r="M12" s="73">
        <v>28</v>
      </c>
      <c r="N12" s="73">
        <v>100</v>
      </c>
      <c r="O12" s="73">
        <v>3.3</v>
      </c>
      <c r="P12" s="45">
        <f>((D12+E12)/C12)*100</f>
        <v>27.777777777777779</v>
      </c>
      <c r="Q12" s="45">
        <f t="shared" si="2"/>
        <v>100</v>
      </c>
      <c r="R12" s="45">
        <f t="shared" si="3"/>
        <v>3.2777777777777777</v>
      </c>
      <c r="S12" s="31"/>
      <c r="T12" s="31"/>
      <c r="U12" s="31"/>
      <c r="V12" s="31"/>
      <c r="W12" s="31"/>
      <c r="X12" s="31"/>
    </row>
    <row r="13" spans="1:24" ht="15.75" thickTop="1" thickBot="1" x14ac:dyDescent="0.25">
      <c r="A13" s="617"/>
      <c r="B13" s="300" t="s">
        <v>80</v>
      </c>
      <c r="C13" s="300"/>
      <c r="D13" s="301"/>
      <c r="E13" s="301"/>
      <c r="F13" s="301"/>
      <c r="H13" s="615"/>
      <c r="I13" s="32" t="s">
        <v>80</v>
      </c>
      <c r="J13" s="31"/>
      <c r="K13" s="31"/>
      <c r="L13" s="31"/>
      <c r="M13" s="73">
        <v>69</v>
      </c>
      <c r="N13" s="73">
        <v>100</v>
      </c>
      <c r="O13" s="73">
        <v>4</v>
      </c>
      <c r="P13" s="45" t="e">
        <f t="shared" si="1"/>
        <v>#DIV/0!</v>
      </c>
      <c r="Q13" s="45" t="e">
        <f t="shared" si="2"/>
        <v>#DIV/0!</v>
      </c>
      <c r="R13" s="45" t="e">
        <f t="shared" si="3"/>
        <v>#DIV/0!</v>
      </c>
      <c r="S13" s="31"/>
      <c r="T13" s="31"/>
      <c r="U13" s="31"/>
      <c r="V13" s="31"/>
      <c r="W13" s="31"/>
      <c r="X13" s="31"/>
    </row>
    <row r="14" spans="1:24" ht="15.75" thickTop="1" thickBot="1" x14ac:dyDescent="0.25">
      <c r="A14" s="617"/>
      <c r="B14" s="300" t="s">
        <v>93</v>
      </c>
      <c r="C14" s="300"/>
      <c r="D14" s="301"/>
      <c r="E14" s="301"/>
      <c r="F14" s="301"/>
      <c r="H14" s="615"/>
      <c r="I14" s="106" t="s">
        <v>93</v>
      </c>
      <c r="J14" s="40"/>
      <c r="K14" s="40"/>
      <c r="L14" s="40"/>
      <c r="M14" s="73">
        <v>59</v>
      </c>
      <c r="N14" s="73">
        <v>100</v>
      </c>
      <c r="O14" s="73">
        <v>3.6</v>
      </c>
      <c r="P14" s="45" t="e">
        <f t="shared" si="1"/>
        <v>#DIV/0!</v>
      </c>
      <c r="Q14" s="45" t="e">
        <f t="shared" si="2"/>
        <v>#DIV/0!</v>
      </c>
      <c r="R14" s="45" t="e">
        <f t="shared" si="3"/>
        <v>#DIV/0!</v>
      </c>
      <c r="S14" s="40"/>
      <c r="T14" s="40"/>
      <c r="U14" s="40"/>
      <c r="V14" s="40"/>
      <c r="W14" s="40"/>
      <c r="X14" s="40"/>
    </row>
    <row r="15" spans="1:24" ht="16.5" thickTop="1" thickBot="1" x14ac:dyDescent="0.3">
      <c r="A15" s="617"/>
      <c r="B15" s="327" t="s">
        <v>66</v>
      </c>
      <c r="C15" s="327"/>
      <c r="D15" s="328"/>
      <c r="E15" s="301"/>
      <c r="F15" s="328"/>
      <c r="H15" s="615"/>
      <c r="I15" s="107" t="s">
        <v>66</v>
      </c>
      <c r="J15" s="66"/>
      <c r="K15" s="66"/>
      <c r="L15" s="66"/>
      <c r="M15" s="444">
        <v>92</v>
      </c>
      <c r="N15" s="73">
        <v>100</v>
      </c>
      <c r="O15" s="444">
        <v>4.2</v>
      </c>
      <c r="P15" s="45" t="e">
        <f t="shared" si="1"/>
        <v>#DIV/0!</v>
      </c>
      <c r="Q15" s="45" t="e">
        <f t="shared" si="2"/>
        <v>#DIV/0!</v>
      </c>
      <c r="R15" s="45" t="e">
        <f t="shared" si="3"/>
        <v>#DIV/0!</v>
      </c>
      <c r="S15" s="66"/>
      <c r="T15" s="66"/>
      <c r="U15" s="66"/>
      <c r="V15" s="66"/>
      <c r="W15" s="66"/>
      <c r="X15" s="66"/>
    </row>
    <row r="16" spans="1:24" ht="16.5" thickTop="1" thickBot="1" x14ac:dyDescent="0.3">
      <c r="A16" s="617"/>
      <c r="B16" s="327" t="s">
        <v>67</v>
      </c>
      <c r="C16" s="327"/>
      <c r="D16" s="328"/>
      <c r="E16" s="301"/>
      <c r="F16" s="328"/>
      <c r="H16" s="616"/>
      <c r="I16" s="107" t="s">
        <v>67</v>
      </c>
      <c r="J16" s="66"/>
      <c r="K16" s="66"/>
      <c r="L16" s="66"/>
      <c r="M16" s="444">
        <v>45</v>
      </c>
      <c r="N16" s="73">
        <v>100</v>
      </c>
      <c r="O16" s="444">
        <v>3.4</v>
      </c>
      <c r="P16" s="45" t="e">
        <f t="shared" si="1"/>
        <v>#DIV/0!</v>
      </c>
      <c r="Q16" s="45" t="e">
        <f t="shared" si="2"/>
        <v>#DIV/0!</v>
      </c>
      <c r="R16" s="45" t="e">
        <f t="shared" si="3"/>
        <v>#DIV/0!</v>
      </c>
      <c r="S16" s="66"/>
      <c r="T16" s="66"/>
      <c r="U16" s="66"/>
      <c r="V16" s="66"/>
      <c r="W16" s="66"/>
      <c r="X16" s="66"/>
    </row>
    <row r="17" ht="14.25" thickTop="1" x14ac:dyDescent="0.15"/>
  </sheetData>
  <mergeCells count="31">
    <mergeCell ref="A8:A16"/>
    <mergeCell ref="D3:D7"/>
    <mergeCell ref="E3:E7"/>
    <mergeCell ref="F3:F7"/>
    <mergeCell ref="A2:A7"/>
    <mergeCell ref="B2:B7"/>
    <mergeCell ref="D2:F2"/>
    <mergeCell ref="C2:C7"/>
    <mergeCell ref="V3:V7"/>
    <mergeCell ref="W3:W7"/>
    <mergeCell ref="H2:H7"/>
    <mergeCell ref="I2:I7"/>
    <mergeCell ref="J2:L2"/>
    <mergeCell ref="M2:O2"/>
    <mergeCell ref="P2:R2"/>
    <mergeCell ref="X3:X7"/>
    <mergeCell ref="H8:H16"/>
    <mergeCell ref="S2:U2"/>
    <mergeCell ref="V2:X2"/>
    <mergeCell ref="J3:J7"/>
    <mergeCell ref="K3:K7"/>
    <mergeCell ref="L3:L7"/>
    <mergeCell ref="M3:M7"/>
    <mergeCell ref="N3:N7"/>
    <mergeCell ref="O3:O7"/>
    <mergeCell ref="P3:P7"/>
    <mergeCell ref="Q3:Q7"/>
    <mergeCell ref="R3:R7"/>
    <mergeCell ref="S3:S7"/>
    <mergeCell ref="T3:T7"/>
    <mergeCell ref="U3:U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zoomScaleNormal="100" zoomScalePageLayoutView="60" workbookViewId="0">
      <selection activeCell="P8" sqref="P8:R16"/>
    </sheetView>
  </sheetViews>
  <sheetFormatPr defaultRowHeight="13.5" x14ac:dyDescent="0.15"/>
  <cols>
    <col min="1" max="1" width="9.625"/>
    <col min="2" max="2" width="5.375" customWidth="1"/>
    <col min="3" max="3" width="3.375" customWidth="1"/>
    <col min="4" max="4" width="3.875" customWidth="1"/>
    <col min="5" max="5" width="4.375" customWidth="1"/>
    <col min="6" max="6" width="3.125" customWidth="1"/>
    <col min="7" max="1014" width="9.625"/>
  </cols>
  <sheetData>
    <row r="1" spans="1:24" ht="19.5" thickBot="1" x14ac:dyDescent="0.35">
      <c r="A1" s="28" t="s">
        <v>52</v>
      </c>
      <c r="B1" s="28"/>
      <c r="C1" s="28"/>
      <c r="D1" s="28"/>
      <c r="E1" s="28"/>
      <c r="F1" s="28"/>
    </row>
    <row r="2" spans="1:24" ht="16.5" customHeight="1" thickTop="1" thickBot="1" x14ac:dyDescent="0.2">
      <c r="A2" s="510" t="s">
        <v>53</v>
      </c>
      <c r="B2" s="518" t="s">
        <v>54</v>
      </c>
      <c r="C2" s="518" t="s">
        <v>261</v>
      </c>
      <c r="D2" s="509" t="s">
        <v>277</v>
      </c>
      <c r="E2" s="509"/>
      <c r="F2" s="509"/>
      <c r="H2" s="576" t="s">
        <v>53</v>
      </c>
      <c r="I2" s="598" t="s">
        <v>54</v>
      </c>
      <c r="J2" s="501" t="s">
        <v>55</v>
      </c>
      <c r="K2" s="501"/>
      <c r="L2" s="501"/>
      <c r="M2" s="501" t="s">
        <v>56</v>
      </c>
      <c r="N2" s="501"/>
      <c r="O2" s="501"/>
      <c r="P2" s="501" t="s">
        <v>57</v>
      </c>
      <c r="Q2" s="501"/>
      <c r="R2" s="501"/>
      <c r="S2" s="501" t="s">
        <v>58</v>
      </c>
      <c r="T2" s="501"/>
      <c r="U2" s="501"/>
      <c r="V2" s="501" t="s">
        <v>59</v>
      </c>
      <c r="W2" s="501"/>
      <c r="X2" s="501"/>
    </row>
    <row r="3" spans="1:24" ht="14.85" customHeight="1" thickTop="1" thickBot="1" x14ac:dyDescent="0.2">
      <c r="A3" s="510"/>
      <c r="B3" s="519"/>
      <c r="C3" s="519"/>
      <c r="D3" s="509">
        <v>5</v>
      </c>
      <c r="E3" s="509">
        <v>4</v>
      </c>
      <c r="F3" s="509">
        <v>3</v>
      </c>
      <c r="H3" s="576"/>
      <c r="I3" s="598"/>
      <c r="J3" s="529" t="s">
        <v>60</v>
      </c>
      <c r="K3" s="497" t="s">
        <v>61</v>
      </c>
      <c r="L3" s="529" t="s">
        <v>62</v>
      </c>
      <c r="M3" s="505" t="s">
        <v>60</v>
      </c>
      <c r="N3" s="504" t="s">
        <v>61</v>
      </c>
      <c r="O3" s="505" t="s">
        <v>62</v>
      </c>
      <c r="P3" s="504" t="s">
        <v>60</v>
      </c>
      <c r="Q3" s="504" t="s">
        <v>61</v>
      </c>
      <c r="R3" s="505" t="s">
        <v>62</v>
      </c>
      <c r="S3" s="497" t="s">
        <v>60</v>
      </c>
      <c r="T3" s="497" t="s">
        <v>61</v>
      </c>
      <c r="U3" s="497" t="s">
        <v>62</v>
      </c>
      <c r="V3" s="497" t="s">
        <v>60</v>
      </c>
      <c r="W3" s="497" t="s">
        <v>61</v>
      </c>
      <c r="X3" s="497" t="s">
        <v>62</v>
      </c>
    </row>
    <row r="4" spans="1:24" ht="15" thickTop="1" thickBot="1" x14ac:dyDescent="0.2">
      <c r="A4" s="510"/>
      <c r="B4" s="519"/>
      <c r="C4" s="519"/>
      <c r="D4" s="509"/>
      <c r="E4" s="509"/>
      <c r="F4" s="509"/>
      <c r="H4" s="576"/>
      <c r="I4" s="598"/>
      <c r="J4" s="529"/>
      <c r="K4" s="497"/>
      <c r="L4" s="529"/>
      <c r="M4" s="505"/>
      <c r="N4" s="504"/>
      <c r="O4" s="505"/>
      <c r="P4" s="504"/>
      <c r="Q4" s="504"/>
      <c r="R4" s="505"/>
      <c r="S4" s="497"/>
      <c r="T4" s="497"/>
      <c r="U4" s="497"/>
      <c r="V4" s="497"/>
      <c r="W4" s="497"/>
      <c r="X4" s="497"/>
    </row>
    <row r="5" spans="1:24" ht="15" thickTop="1" thickBot="1" x14ac:dyDescent="0.2">
      <c r="A5" s="510"/>
      <c r="B5" s="519"/>
      <c r="C5" s="519"/>
      <c r="D5" s="509"/>
      <c r="E5" s="509"/>
      <c r="F5" s="509"/>
      <c r="H5" s="576"/>
      <c r="I5" s="598"/>
      <c r="J5" s="529"/>
      <c r="K5" s="497"/>
      <c r="L5" s="529"/>
      <c r="M5" s="505"/>
      <c r="N5" s="504"/>
      <c r="O5" s="505"/>
      <c r="P5" s="504"/>
      <c r="Q5" s="504"/>
      <c r="R5" s="505"/>
      <c r="S5" s="497"/>
      <c r="T5" s="497"/>
      <c r="U5" s="497"/>
      <c r="V5" s="497"/>
      <c r="W5" s="497"/>
      <c r="X5" s="497"/>
    </row>
    <row r="6" spans="1:24" ht="15" thickTop="1" thickBot="1" x14ac:dyDescent="0.2">
      <c r="A6" s="510"/>
      <c r="B6" s="519"/>
      <c r="C6" s="519"/>
      <c r="D6" s="509"/>
      <c r="E6" s="509"/>
      <c r="F6" s="509"/>
      <c r="H6" s="576"/>
      <c r="I6" s="598"/>
      <c r="J6" s="529"/>
      <c r="K6" s="497"/>
      <c r="L6" s="529"/>
      <c r="M6" s="505"/>
      <c r="N6" s="504"/>
      <c r="O6" s="505"/>
      <c r="P6" s="504"/>
      <c r="Q6" s="504"/>
      <c r="R6" s="505"/>
      <c r="S6" s="497"/>
      <c r="T6" s="497"/>
      <c r="U6" s="497"/>
      <c r="V6" s="497"/>
      <c r="W6" s="497"/>
      <c r="X6" s="497"/>
    </row>
    <row r="7" spans="1:24" ht="34.5" customHeight="1" thickTop="1" thickBot="1" x14ac:dyDescent="0.2">
      <c r="A7" s="510"/>
      <c r="B7" s="520"/>
      <c r="C7" s="520"/>
      <c r="D7" s="509"/>
      <c r="E7" s="509"/>
      <c r="F7" s="509"/>
      <c r="H7" s="576"/>
      <c r="I7" s="598"/>
      <c r="J7" s="529"/>
      <c r="K7" s="497"/>
      <c r="L7" s="529"/>
      <c r="M7" s="505"/>
      <c r="N7" s="504"/>
      <c r="O7" s="505"/>
      <c r="P7" s="504"/>
      <c r="Q7" s="504"/>
      <c r="R7" s="505"/>
      <c r="S7" s="497"/>
      <c r="T7" s="497"/>
      <c r="U7" s="497"/>
      <c r="V7" s="497"/>
      <c r="W7" s="497"/>
      <c r="X7" s="497"/>
    </row>
    <row r="8" spans="1:24" ht="15.75" thickTop="1" thickBot="1" x14ac:dyDescent="0.25">
      <c r="A8" s="537" t="s">
        <v>88</v>
      </c>
      <c r="B8" s="300" t="s">
        <v>81</v>
      </c>
      <c r="C8" s="300">
        <v>22</v>
      </c>
      <c r="D8" s="301">
        <v>2</v>
      </c>
      <c r="E8" s="328">
        <v>9</v>
      </c>
      <c r="F8" s="301">
        <v>11</v>
      </c>
      <c r="H8" s="571" t="s">
        <v>88</v>
      </c>
      <c r="I8" s="30" t="s">
        <v>81</v>
      </c>
      <c r="J8" s="31">
        <v>64</v>
      </c>
      <c r="K8" s="66">
        <v>100</v>
      </c>
      <c r="L8" s="50">
        <v>3.9</v>
      </c>
      <c r="M8" s="31">
        <v>59</v>
      </c>
      <c r="N8" s="66">
        <v>100</v>
      </c>
      <c r="O8" s="31">
        <v>3.7</v>
      </c>
      <c r="P8" s="460">
        <f>((D8+E8)/C8)*100</f>
        <v>50</v>
      </c>
      <c r="Q8" s="45">
        <f>((D8+E8+F8)/C8)*100</f>
        <v>100</v>
      </c>
      <c r="R8" s="45">
        <f t="shared" ref="R8" si="0">(D8*5+E8*4+F8*3)/C8</f>
        <v>3.5909090909090908</v>
      </c>
      <c r="S8" s="31"/>
      <c r="T8" s="31"/>
      <c r="U8" s="31"/>
      <c r="V8" s="31"/>
      <c r="W8" s="31"/>
      <c r="X8" s="31"/>
    </row>
    <row r="9" spans="1:24" ht="15.75" thickTop="1" thickBot="1" x14ac:dyDescent="0.25">
      <c r="A9" s="537"/>
      <c r="B9" s="300" t="s">
        <v>70</v>
      </c>
      <c r="C9" s="300">
        <v>13</v>
      </c>
      <c r="D9" s="301">
        <v>1</v>
      </c>
      <c r="E9" s="328">
        <v>6</v>
      </c>
      <c r="F9" s="301">
        <v>6</v>
      </c>
      <c r="H9" s="571"/>
      <c r="I9" s="30" t="s">
        <v>70</v>
      </c>
      <c r="J9" s="31">
        <v>31</v>
      </c>
      <c r="K9" s="66">
        <v>100</v>
      </c>
      <c r="L9" s="50">
        <v>3.3</v>
      </c>
      <c r="M9" s="31">
        <v>46</v>
      </c>
      <c r="N9" s="66">
        <v>100</v>
      </c>
      <c r="O9" s="31">
        <v>3.5</v>
      </c>
      <c r="P9" s="460">
        <f t="shared" ref="P9:P16" si="1">((D9+E9)/C9)*100</f>
        <v>53.846153846153847</v>
      </c>
      <c r="Q9" s="45">
        <f t="shared" ref="Q9:Q16" si="2">((D9+E9+F9)/C9)*100</f>
        <v>100</v>
      </c>
      <c r="R9" s="45">
        <f t="shared" ref="R9:R16" si="3">(D9*5+E9*4+F9*3)/C9</f>
        <v>3.6153846153846154</v>
      </c>
      <c r="S9" s="31"/>
      <c r="T9" s="31"/>
      <c r="U9" s="31"/>
      <c r="V9" s="31"/>
      <c r="W9" s="31"/>
      <c r="X9" s="31"/>
    </row>
    <row r="10" spans="1:24" ht="15.75" thickTop="1" thickBot="1" x14ac:dyDescent="0.25">
      <c r="A10" s="537"/>
      <c r="B10" s="300" t="s">
        <v>64</v>
      </c>
      <c r="C10" s="300">
        <v>14</v>
      </c>
      <c r="D10" s="301">
        <v>3</v>
      </c>
      <c r="E10" s="328">
        <v>5</v>
      </c>
      <c r="F10" s="301">
        <v>6</v>
      </c>
      <c r="H10" s="571"/>
      <c r="I10" s="30" t="s">
        <v>64</v>
      </c>
      <c r="J10" s="31">
        <v>54</v>
      </c>
      <c r="K10" s="66">
        <v>100</v>
      </c>
      <c r="L10" s="50">
        <v>3.7</v>
      </c>
      <c r="M10" s="31">
        <v>46</v>
      </c>
      <c r="N10" s="66">
        <v>100</v>
      </c>
      <c r="O10" s="31">
        <v>3.6</v>
      </c>
      <c r="P10" s="460">
        <f t="shared" si="1"/>
        <v>57.142857142857139</v>
      </c>
      <c r="Q10" s="45">
        <f t="shared" si="2"/>
        <v>100</v>
      </c>
      <c r="R10" s="45">
        <f t="shared" si="3"/>
        <v>3.7857142857142856</v>
      </c>
      <c r="S10" s="31"/>
      <c r="T10" s="31"/>
      <c r="U10" s="31"/>
      <c r="V10" s="31"/>
      <c r="W10" s="31"/>
      <c r="X10" s="31"/>
    </row>
    <row r="11" spans="1:24" ht="15.75" thickTop="1" thickBot="1" x14ac:dyDescent="0.25">
      <c r="A11" s="537"/>
      <c r="B11" s="300" t="s">
        <v>65</v>
      </c>
      <c r="C11" s="300">
        <v>13</v>
      </c>
      <c r="D11" s="301">
        <v>0</v>
      </c>
      <c r="E11" s="328">
        <v>6</v>
      </c>
      <c r="F11" s="301">
        <v>7</v>
      </c>
      <c r="H11" s="571"/>
      <c r="I11" s="30" t="s">
        <v>65</v>
      </c>
      <c r="J11" s="31">
        <v>38.5</v>
      </c>
      <c r="K11" s="66">
        <v>100</v>
      </c>
      <c r="L11" s="50">
        <v>3.1</v>
      </c>
      <c r="M11" s="31">
        <v>54</v>
      </c>
      <c r="N11" s="66">
        <v>100</v>
      </c>
      <c r="O11" s="31">
        <v>3.8</v>
      </c>
      <c r="P11" s="460">
        <f t="shared" si="1"/>
        <v>46.153846153846153</v>
      </c>
      <c r="Q11" s="45">
        <f t="shared" si="2"/>
        <v>100</v>
      </c>
      <c r="R11" s="45">
        <f t="shared" si="3"/>
        <v>3.4615384615384617</v>
      </c>
      <c r="S11" s="31"/>
      <c r="T11" s="31"/>
      <c r="U11" s="31"/>
      <c r="V11" s="31"/>
      <c r="W11" s="31"/>
      <c r="X11" s="31"/>
    </row>
    <row r="12" spans="1:24" ht="15.75" thickTop="1" thickBot="1" x14ac:dyDescent="0.25">
      <c r="A12" s="537"/>
      <c r="B12" s="300" t="s">
        <v>77</v>
      </c>
      <c r="C12" s="300">
        <v>12</v>
      </c>
      <c r="D12" s="301">
        <v>0</v>
      </c>
      <c r="E12" s="328">
        <v>5</v>
      </c>
      <c r="F12" s="301">
        <v>7</v>
      </c>
      <c r="H12" s="571"/>
      <c r="I12" s="30" t="s">
        <v>77</v>
      </c>
      <c r="J12" s="31">
        <v>64</v>
      </c>
      <c r="K12" s="66">
        <v>100</v>
      </c>
      <c r="L12" s="50">
        <v>3.9</v>
      </c>
      <c r="M12" s="31">
        <v>42</v>
      </c>
      <c r="N12" s="66">
        <v>100</v>
      </c>
      <c r="O12" s="31">
        <v>3.4</v>
      </c>
      <c r="P12" s="460">
        <f t="shared" si="1"/>
        <v>41.666666666666671</v>
      </c>
      <c r="Q12" s="45">
        <f t="shared" si="2"/>
        <v>100</v>
      </c>
      <c r="R12" s="45">
        <f t="shared" si="3"/>
        <v>3.4166666666666665</v>
      </c>
      <c r="S12" s="31"/>
      <c r="T12" s="31"/>
      <c r="U12" s="31"/>
      <c r="V12" s="31"/>
      <c r="W12" s="31"/>
      <c r="X12" s="31"/>
    </row>
    <row r="13" spans="1:24" ht="15.75" thickTop="1" thickBot="1" x14ac:dyDescent="0.25">
      <c r="A13" s="537"/>
      <c r="B13" s="300" t="s">
        <v>78</v>
      </c>
      <c r="C13" s="300">
        <v>13</v>
      </c>
      <c r="D13" s="301">
        <v>1</v>
      </c>
      <c r="E13" s="328">
        <v>6</v>
      </c>
      <c r="F13" s="301">
        <v>6</v>
      </c>
      <c r="H13" s="571"/>
      <c r="I13" s="30" t="s">
        <v>78</v>
      </c>
      <c r="J13" s="31">
        <v>46</v>
      </c>
      <c r="K13" s="66">
        <v>100</v>
      </c>
      <c r="L13" s="50">
        <v>3.5</v>
      </c>
      <c r="M13" s="31">
        <v>69</v>
      </c>
      <c r="N13" s="66">
        <v>100</v>
      </c>
      <c r="O13" s="31">
        <v>3.7</v>
      </c>
      <c r="P13" s="460">
        <f t="shared" si="1"/>
        <v>53.846153846153847</v>
      </c>
      <c r="Q13" s="45">
        <f t="shared" si="2"/>
        <v>100</v>
      </c>
      <c r="R13" s="45">
        <f t="shared" si="3"/>
        <v>3.6153846153846154</v>
      </c>
      <c r="S13" s="31"/>
      <c r="T13" s="31"/>
      <c r="U13" s="31"/>
      <c r="V13" s="31"/>
      <c r="W13" s="31"/>
      <c r="X13" s="31"/>
    </row>
    <row r="14" spans="1:24" ht="15.75" thickTop="1" thickBot="1" x14ac:dyDescent="0.25">
      <c r="A14" s="537"/>
      <c r="B14" s="300" t="s">
        <v>72</v>
      </c>
      <c r="C14" s="300">
        <v>12</v>
      </c>
      <c r="D14" s="301">
        <v>0</v>
      </c>
      <c r="E14" s="328">
        <v>5</v>
      </c>
      <c r="F14" s="301">
        <v>7</v>
      </c>
      <c r="H14" s="571"/>
      <c r="I14" s="30" t="s">
        <v>72</v>
      </c>
      <c r="J14" s="31">
        <v>58</v>
      </c>
      <c r="K14" s="66">
        <v>100</v>
      </c>
      <c r="L14" s="50">
        <v>3.1</v>
      </c>
      <c r="M14" s="31">
        <v>58</v>
      </c>
      <c r="N14" s="66">
        <v>100</v>
      </c>
      <c r="O14" s="31">
        <v>3.7</v>
      </c>
      <c r="P14" s="460">
        <f t="shared" si="1"/>
        <v>41.666666666666671</v>
      </c>
      <c r="Q14" s="45">
        <f t="shared" si="2"/>
        <v>100</v>
      </c>
      <c r="R14" s="45">
        <f t="shared" si="3"/>
        <v>3.4166666666666665</v>
      </c>
      <c r="S14" s="31"/>
      <c r="T14" s="31"/>
      <c r="U14" s="31"/>
      <c r="V14" s="31"/>
      <c r="W14" s="31"/>
      <c r="X14" s="31"/>
    </row>
    <row r="15" spans="1:24" ht="15.75" thickTop="1" thickBot="1" x14ac:dyDescent="0.25">
      <c r="A15" s="537"/>
      <c r="B15" s="300" t="s">
        <v>83</v>
      </c>
      <c r="C15" s="300">
        <v>13</v>
      </c>
      <c r="D15" s="301">
        <v>3</v>
      </c>
      <c r="E15" s="328">
        <v>3</v>
      </c>
      <c r="F15" s="301">
        <v>7</v>
      </c>
      <c r="H15" s="571"/>
      <c r="I15" s="30" t="s">
        <v>83</v>
      </c>
      <c r="J15" s="31">
        <v>61.5</v>
      </c>
      <c r="K15" s="66">
        <v>100</v>
      </c>
      <c r="L15" s="50">
        <v>3.7</v>
      </c>
      <c r="M15" s="31">
        <v>69</v>
      </c>
      <c r="N15" s="66">
        <v>100</v>
      </c>
      <c r="O15" s="31">
        <v>3.8</v>
      </c>
      <c r="P15" s="460">
        <f t="shared" si="1"/>
        <v>46.153846153846153</v>
      </c>
      <c r="Q15" s="45">
        <f t="shared" si="2"/>
        <v>100</v>
      </c>
      <c r="R15" s="45">
        <f t="shared" si="3"/>
        <v>3.6923076923076925</v>
      </c>
      <c r="S15" s="31"/>
      <c r="T15" s="31"/>
      <c r="U15" s="31"/>
      <c r="V15" s="31"/>
      <c r="W15" s="31"/>
      <c r="X15" s="31"/>
    </row>
    <row r="16" spans="1:24" ht="15.75" thickTop="1" thickBot="1" x14ac:dyDescent="0.25">
      <c r="A16" s="537"/>
      <c r="B16" s="300" t="s">
        <v>74</v>
      </c>
      <c r="C16" s="300">
        <v>12</v>
      </c>
      <c r="D16" s="301">
        <v>3</v>
      </c>
      <c r="E16" s="328">
        <v>5</v>
      </c>
      <c r="F16" s="301">
        <v>4</v>
      </c>
      <c r="H16" s="571"/>
      <c r="I16" s="30" t="s">
        <v>74</v>
      </c>
      <c r="J16" s="31">
        <v>83</v>
      </c>
      <c r="K16" s="66">
        <v>100</v>
      </c>
      <c r="L16" s="50">
        <v>3.8</v>
      </c>
      <c r="M16" s="31">
        <v>83</v>
      </c>
      <c r="N16" s="66">
        <v>100</v>
      </c>
      <c r="O16" s="31">
        <v>4</v>
      </c>
      <c r="P16" s="460">
        <f t="shared" si="1"/>
        <v>66.666666666666657</v>
      </c>
      <c r="Q16" s="45">
        <f t="shared" si="2"/>
        <v>100</v>
      </c>
      <c r="R16" s="45">
        <f t="shared" si="3"/>
        <v>3.9166666666666665</v>
      </c>
      <c r="S16" s="31"/>
      <c r="T16" s="31"/>
      <c r="U16" s="31"/>
      <c r="V16" s="31"/>
      <c r="W16" s="31"/>
      <c r="X16" s="31"/>
    </row>
    <row r="17" ht="14.25" thickTop="1" x14ac:dyDescent="0.15"/>
  </sheetData>
  <mergeCells count="31">
    <mergeCell ref="A8:A16"/>
    <mergeCell ref="D3:D7"/>
    <mergeCell ref="E3:E7"/>
    <mergeCell ref="F3:F7"/>
    <mergeCell ref="A2:A7"/>
    <mergeCell ref="B2:B7"/>
    <mergeCell ref="D2:F2"/>
    <mergeCell ref="C2:C7"/>
    <mergeCell ref="V3:V7"/>
    <mergeCell ref="W3:W7"/>
    <mergeCell ref="H2:H7"/>
    <mergeCell ref="I2:I7"/>
    <mergeCell ref="J2:L2"/>
    <mergeCell ref="M2:O2"/>
    <mergeCell ref="P2:R2"/>
    <mergeCell ref="X3:X7"/>
    <mergeCell ref="H8:H16"/>
    <mergeCell ref="S2:U2"/>
    <mergeCell ref="V2:X2"/>
    <mergeCell ref="J3:J7"/>
    <mergeCell ref="K3:K7"/>
    <mergeCell ref="L3:L7"/>
    <mergeCell ref="M3:M7"/>
    <mergeCell ref="N3:N7"/>
    <mergeCell ref="O3:O7"/>
    <mergeCell ref="P3:P7"/>
    <mergeCell ref="Q3:Q7"/>
    <mergeCell ref="R3:R7"/>
    <mergeCell ref="S3:S7"/>
    <mergeCell ref="T3:T7"/>
    <mergeCell ref="U3:U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zoomScaleNormal="100" zoomScalePageLayoutView="60" workbookViewId="0">
      <selection activeCell="O22" sqref="O22"/>
    </sheetView>
  </sheetViews>
  <sheetFormatPr defaultRowHeight="13.5" x14ac:dyDescent="0.15"/>
  <cols>
    <col min="1" max="1" width="9.625"/>
    <col min="2" max="3" width="4.625" customWidth="1"/>
    <col min="4" max="4" width="3.25" customWidth="1"/>
    <col min="5" max="6" width="3.75" customWidth="1"/>
    <col min="7" max="1014" width="9.625"/>
  </cols>
  <sheetData>
    <row r="1" spans="1:24" ht="19.5" thickBot="1" x14ac:dyDescent="0.35">
      <c r="A1" s="28" t="s">
        <v>52</v>
      </c>
      <c r="B1" s="28"/>
      <c r="C1" s="28"/>
      <c r="D1" s="28"/>
      <c r="E1" s="28"/>
      <c r="F1" s="28"/>
    </row>
    <row r="2" spans="1:24" ht="16.5" customHeight="1" thickTop="1" thickBot="1" x14ac:dyDescent="0.2">
      <c r="A2" s="510" t="s">
        <v>53</v>
      </c>
      <c r="B2" s="518" t="s">
        <v>54</v>
      </c>
      <c r="C2" s="518" t="s">
        <v>261</v>
      </c>
      <c r="D2" s="509" t="s">
        <v>277</v>
      </c>
      <c r="E2" s="509"/>
      <c r="F2" s="509"/>
      <c r="H2" s="530" t="s">
        <v>53</v>
      </c>
      <c r="I2" s="507" t="s">
        <v>54</v>
      </c>
      <c r="J2" s="501" t="s">
        <v>55</v>
      </c>
      <c r="K2" s="501"/>
      <c r="L2" s="501"/>
      <c r="M2" s="501" t="s">
        <v>56</v>
      </c>
      <c r="N2" s="501"/>
      <c r="O2" s="501"/>
      <c r="P2" s="501" t="s">
        <v>57</v>
      </c>
      <c r="Q2" s="501"/>
      <c r="R2" s="501"/>
      <c r="S2" s="501" t="s">
        <v>58</v>
      </c>
      <c r="T2" s="501"/>
      <c r="U2" s="501"/>
      <c r="V2" s="501" t="s">
        <v>59</v>
      </c>
      <c r="W2" s="501"/>
      <c r="X2" s="501"/>
    </row>
    <row r="3" spans="1:24" ht="14.85" customHeight="1" thickTop="1" thickBot="1" x14ac:dyDescent="0.2">
      <c r="A3" s="510"/>
      <c r="B3" s="519"/>
      <c r="C3" s="519"/>
      <c r="D3" s="509">
        <v>5</v>
      </c>
      <c r="E3" s="509">
        <v>4</v>
      </c>
      <c r="F3" s="509">
        <v>3</v>
      </c>
      <c r="H3" s="530"/>
      <c r="I3" s="507"/>
      <c r="J3" s="502" t="s">
        <v>60</v>
      </c>
      <c r="K3" s="503" t="s">
        <v>61</v>
      </c>
      <c r="L3" s="502" t="s">
        <v>62</v>
      </c>
      <c r="M3" s="504" t="s">
        <v>60</v>
      </c>
      <c r="N3" s="504" t="s">
        <v>61</v>
      </c>
      <c r="O3" s="505" t="s">
        <v>62</v>
      </c>
      <c r="P3" s="504" t="s">
        <v>60</v>
      </c>
      <c r="Q3" s="504" t="s">
        <v>61</v>
      </c>
      <c r="R3" s="505" t="s">
        <v>62</v>
      </c>
      <c r="S3" s="497" t="s">
        <v>60</v>
      </c>
      <c r="T3" s="497" t="s">
        <v>61</v>
      </c>
      <c r="U3" s="497" t="s">
        <v>62</v>
      </c>
      <c r="V3" s="497" t="s">
        <v>60</v>
      </c>
      <c r="W3" s="497" t="s">
        <v>61</v>
      </c>
      <c r="X3" s="497" t="s">
        <v>62</v>
      </c>
    </row>
    <row r="4" spans="1:24" ht="15" thickTop="1" thickBot="1" x14ac:dyDescent="0.2">
      <c r="A4" s="510"/>
      <c r="B4" s="519"/>
      <c r="C4" s="519"/>
      <c r="D4" s="509"/>
      <c r="E4" s="509"/>
      <c r="F4" s="509"/>
      <c r="H4" s="530"/>
      <c r="I4" s="507"/>
      <c r="J4" s="502"/>
      <c r="K4" s="503"/>
      <c r="L4" s="502"/>
      <c r="M4" s="504"/>
      <c r="N4" s="504"/>
      <c r="O4" s="505"/>
      <c r="P4" s="504"/>
      <c r="Q4" s="504"/>
      <c r="R4" s="505"/>
      <c r="S4" s="497"/>
      <c r="T4" s="497"/>
      <c r="U4" s="497"/>
      <c r="V4" s="497"/>
      <c r="W4" s="497"/>
      <c r="X4" s="497"/>
    </row>
    <row r="5" spans="1:24" ht="15" thickTop="1" thickBot="1" x14ac:dyDescent="0.2">
      <c r="A5" s="510"/>
      <c r="B5" s="519"/>
      <c r="C5" s="519"/>
      <c r="D5" s="509"/>
      <c r="E5" s="509"/>
      <c r="F5" s="509"/>
      <c r="H5" s="530"/>
      <c r="I5" s="507"/>
      <c r="J5" s="502"/>
      <c r="K5" s="503"/>
      <c r="L5" s="502"/>
      <c r="M5" s="504"/>
      <c r="N5" s="504"/>
      <c r="O5" s="505"/>
      <c r="P5" s="504"/>
      <c r="Q5" s="504"/>
      <c r="R5" s="505"/>
      <c r="S5" s="497"/>
      <c r="T5" s="497"/>
      <c r="U5" s="497"/>
      <c r="V5" s="497"/>
      <c r="W5" s="497"/>
      <c r="X5" s="497"/>
    </row>
    <row r="6" spans="1:24" ht="15" thickTop="1" thickBot="1" x14ac:dyDescent="0.2">
      <c r="A6" s="510"/>
      <c r="B6" s="519"/>
      <c r="C6" s="519"/>
      <c r="D6" s="509"/>
      <c r="E6" s="509"/>
      <c r="F6" s="509"/>
      <c r="H6" s="530"/>
      <c r="I6" s="507"/>
      <c r="J6" s="502"/>
      <c r="K6" s="503"/>
      <c r="L6" s="502"/>
      <c r="M6" s="504"/>
      <c r="N6" s="504"/>
      <c r="O6" s="505"/>
      <c r="P6" s="504"/>
      <c r="Q6" s="504"/>
      <c r="R6" s="505"/>
      <c r="S6" s="497"/>
      <c r="T6" s="497"/>
      <c r="U6" s="497"/>
      <c r="V6" s="497"/>
      <c r="W6" s="497"/>
      <c r="X6" s="497"/>
    </row>
    <row r="7" spans="1:24" ht="30" customHeight="1" thickTop="1" thickBot="1" x14ac:dyDescent="0.2">
      <c r="A7" s="510"/>
      <c r="B7" s="520"/>
      <c r="C7" s="520"/>
      <c r="D7" s="509"/>
      <c r="E7" s="509"/>
      <c r="F7" s="509"/>
      <c r="H7" s="530"/>
      <c r="I7" s="507"/>
      <c r="J7" s="502"/>
      <c r="K7" s="503"/>
      <c r="L7" s="502"/>
      <c r="M7" s="504"/>
      <c r="N7" s="504"/>
      <c r="O7" s="505"/>
      <c r="P7" s="504"/>
      <c r="Q7" s="504"/>
      <c r="R7" s="505"/>
      <c r="S7" s="497"/>
      <c r="T7" s="497"/>
      <c r="U7" s="497"/>
      <c r="V7" s="497"/>
      <c r="W7" s="497"/>
      <c r="X7" s="497"/>
    </row>
    <row r="8" spans="1:24" ht="15.75" thickTop="1" thickBot="1" x14ac:dyDescent="0.25">
      <c r="A8" s="537" t="s">
        <v>88</v>
      </c>
      <c r="B8" s="300" t="s">
        <v>63</v>
      </c>
      <c r="C8" s="300">
        <v>13</v>
      </c>
      <c r="D8" s="301">
        <v>3</v>
      </c>
      <c r="E8" s="301">
        <v>6</v>
      </c>
      <c r="F8" s="301">
        <v>4</v>
      </c>
      <c r="H8" s="571" t="s">
        <v>88</v>
      </c>
      <c r="I8" s="30" t="s">
        <v>63</v>
      </c>
      <c r="J8" s="31">
        <v>84.6</v>
      </c>
      <c r="K8" s="31">
        <v>100</v>
      </c>
      <c r="L8" s="31">
        <v>4.2</v>
      </c>
      <c r="M8" s="31">
        <v>76.900000000000006</v>
      </c>
      <c r="N8" s="31">
        <v>100</v>
      </c>
      <c r="O8" s="31">
        <v>4</v>
      </c>
      <c r="P8" s="45">
        <f>((D8+E8)/C8)*100</f>
        <v>69.230769230769226</v>
      </c>
      <c r="Q8" s="45">
        <f>((D8+E8+F8)/C8)*100</f>
        <v>100</v>
      </c>
      <c r="R8" s="45">
        <f t="shared" ref="R8" si="0">(D8*5+E8*4+F8*3)/C8</f>
        <v>3.9230769230769229</v>
      </c>
      <c r="S8" s="31"/>
      <c r="T8" s="31"/>
      <c r="U8" s="31"/>
      <c r="V8" s="31"/>
      <c r="W8" s="31"/>
      <c r="X8" s="31"/>
    </row>
    <row r="9" spans="1:24" ht="15.75" thickTop="1" thickBot="1" x14ac:dyDescent="0.25">
      <c r="A9" s="537"/>
      <c r="B9" s="300" t="s">
        <v>69</v>
      </c>
      <c r="C9" s="300">
        <v>13</v>
      </c>
      <c r="D9" s="301">
        <v>4</v>
      </c>
      <c r="E9" s="301">
        <v>7</v>
      </c>
      <c r="F9" s="301">
        <v>2</v>
      </c>
      <c r="H9" s="571"/>
      <c r="I9" s="32" t="s">
        <v>69</v>
      </c>
      <c r="J9" s="31">
        <v>53.8</v>
      </c>
      <c r="K9" s="31">
        <v>100</v>
      </c>
      <c r="L9" s="31">
        <v>3.8</v>
      </c>
      <c r="M9" s="31">
        <v>76.900000000000006</v>
      </c>
      <c r="N9" s="31">
        <v>100</v>
      </c>
      <c r="O9" s="31">
        <v>4</v>
      </c>
      <c r="P9" s="45">
        <f t="shared" ref="P9:P16" si="1">((D9+E9)/C9)*100</f>
        <v>84.615384615384613</v>
      </c>
      <c r="Q9" s="45">
        <f t="shared" ref="Q9:Q16" si="2">((D9+E9+F9)/C9)*100</f>
        <v>100</v>
      </c>
      <c r="R9" s="45">
        <f t="shared" ref="R9:R16" si="3">(D9*5+E9*4+F9*3)/C9</f>
        <v>4.1538461538461542</v>
      </c>
      <c r="S9" s="31"/>
      <c r="T9" s="31"/>
      <c r="U9" s="31"/>
      <c r="V9" s="31"/>
      <c r="W9" s="31"/>
      <c r="X9" s="31"/>
    </row>
    <row r="10" spans="1:24" ht="15.75" thickTop="1" thickBot="1" x14ac:dyDescent="0.25">
      <c r="A10" s="537"/>
      <c r="B10" s="300" t="s">
        <v>82</v>
      </c>
      <c r="C10" s="300">
        <v>13</v>
      </c>
      <c r="D10" s="301">
        <v>4</v>
      </c>
      <c r="E10" s="301">
        <v>5</v>
      </c>
      <c r="F10" s="301">
        <v>4</v>
      </c>
      <c r="H10" s="571"/>
      <c r="I10" s="32" t="s">
        <v>82</v>
      </c>
      <c r="J10" s="31">
        <v>69.2</v>
      </c>
      <c r="K10" s="31">
        <v>100</v>
      </c>
      <c r="L10" s="31">
        <v>3.8</v>
      </c>
      <c r="M10" s="31">
        <v>69.2</v>
      </c>
      <c r="N10" s="31">
        <v>100</v>
      </c>
      <c r="O10" s="31">
        <v>3.9</v>
      </c>
      <c r="P10" s="45">
        <f t="shared" si="1"/>
        <v>69.230769230769226</v>
      </c>
      <c r="Q10" s="45">
        <f t="shared" si="2"/>
        <v>100</v>
      </c>
      <c r="R10" s="45">
        <f t="shared" si="3"/>
        <v>4</v>
      </c>
      <c r="S10" s="31"/>
      <c r="T10" s="31"/>
      <c r="U10" s="31"/>
      <c r="V10" s="31"/>
      <c r="W10" s="31"/>
      <c r="X10" s="31"/>
    </row>
    <row r="11" spans="1:24" ht="15.75" thickTop="1" thickBot="1" x14ac:dyDescent="0.25">
      <c r="A11" s="537"/>
      <c r="B11" s="300" t="s">
        <v>77</v>
      </c>
      <c r="C11" s="300">
        <v>13</v>
      </c>
      <c r="D11" s="301">
        <v>8</v>
      </c>
      <c r="E11" s="301">
        <v>4</v>
      </c>
      <c r="F11" s="301">
        <v>1</v>
      </c>
      <c r="H11" s="571"/>
      <c r="I11" s="32" t="s">
        <v>77</v>
      </c>
      <c r="J11" s="31">
        <v>92.3</v>
      </c>
      <c r="K11" s="31">
        <v>100</v>
      </c>
      <c r="L11" s="31">
        <v>4.5999999999999996</v>
      </c>
      <c r="M11" s="31">
        <v>92.3</v>
      </c>
      <c r="N11" s="31">
        <v>100</v>
      </c>
      <c r="O11" s="31">
        <v>4.5999999999999996</v>
      </c>
      <c r="P11" s="45">
        <f t="shared" si="1"/>
        <v>92.307692307692307</v>
      </c>
      <c r="Q11" s="45">
        <f t="shared" si="2"/>
        <v>100</v>
      </c>
      <c r="R11" s="45">
        <f t="shared" si="3"/>
        <v>4.5384615384615383</v>
      </c>
      <c r="S11" s="31"/>
      <c r="T11" s="31"/>
      <c r="U11" s="31"/>
      <c r="V11" s="31"/>
      <c r="W11" s="31"/>
      <c r="X11" s="31"/>
    </row>
    <row r="12" spans="1:24" ht="15.75" thickTop="1" thickBot="1" x14ac:dyDescent="0.25">
      <c r="A12" s="537"/>
      <c r="B12" s="300" t="s">
        <v>96</v>
      </c>
      <c r="C12" s="300">
        <v>12</v>
      </c>
      <c r="D12" s="301">
        <v>3</v>
      </c>
      <c r="E12" s="301">
        <v>2</v>
      </c>
      <c r="F12" s="301">
        <v>7</v>
      </c>
      <c r="H12" s="571"/>
      <c r="I12" s="32" t="s">
        <v>96</v>
      </c>
      <c r="J12" s="31">
        <v>41.6</v>
      </c>
      <c r="K12" s="31">
        <v>100</v>
      </c>
      <c r="L12" s="31">
        <v>3.6</v>
      </c>
      <c r="M12" s="31">
        <v>41.6</v>
      </c>
      <c r="N12" s="31">
        <v>100</v>
      </c>
      <c r="O12" s="31">
        <v>3.6</v>
      </c>
      <c r="P12" s="464">
        <f t="shared" si="1"/>
        <v>41.666666666666671</v>
      </c>
      <c r="Q12" s="45">
        <f t="shared" si="2"/>
        <v>100</v>
      </c>
      <c r="R12" s="45">
        <f t="shared" si="3"/>
        <v>3.6666666666666665</v>
      </c>
      <c r="S12" s="31"/>
      <c r="T12" s="31"/>
      <c r="U12" s="31"/>
      <c r="V12" s="31"/>
      <c r="W12" s="31"/>
      <c r="X12" s="31"/>
    </row>
    <row r="13" spans="1:24" ht="15.75" thickTop="1" thickBot="1" x14ac:dyDescent="0.25">
      <c r="A13" s="537"/>
      <c r="B13" s="300" t="s">
        <v>72</v>
      </c>
      <c r="C13" s="300">
        <v>13</v>
      </c>
      <c r="D13" s="301">
        <v>8</v>
      </c>
      <c r="E13" s="301">
        <v>3</v>
      </c>
      <c r="F13" s="301">
        <v>2</v>
      </c>
      <c r="H13" s="571"/>
      <c r="I13" s="32" t="s">
        <v>72</v>
      </c>
      <c r="J13" s="31">
        <v>84.6</v>
      </c>
      <c r="K13" s="31">
        <v>100</v>
      </c>
      <c r="L13" s="31">
        <v>4.5</v>
      </c>
      <c r="M13" s="31">
        <v>84.6</v>
      </c>
      <c r="N13" s="31">
        <v>100</v>
      </c>
      <c r="O13" s="31">
        <v>4.5</v>
      </c>
      <c r="P13" s="45">
        <f t="shared" si="1"/>
        <v>84.615384615384613</v>
      </c>
      <c r="Q13" s="45">
        <f t="shared" si="2"/>
        <v>100</v>
      </c>
      <c r="R13" s="45">
        <f t="shared" si="3"/>
        <v>4.4615384615384617</v>
      </c>
      <c r="S13" s="31"/>
      <c r="T13" s="31"/>
      <c r="U13" s="31"/>
      <c r="V13" s="31"/>
      <c r="W13" s="31"/>
      <c r="X13" s="31"/>
    </row>
    <row r="14" spans="1:24" ht="15.75" thickTop="1" thickBot="1" x14ac:dyDescent="0.25">
      <c r="A14" s="537"/>
      <c r="B14" s="300" t="s">
        <v>73</v>
      </c>
      <c r="C14" s="300">
        <v>12</v>
      </c>
      <c r="D14" s="301">
        <v>0</v>
      </c>
      <c r="E14" s="301">
        <v>8</v>
      </c>
      <c r="F14" s="301">
        <v>4</v>
      </c>
      <c r="H14" s="571"/>
      <c r="I14" s="32" t="s">
        <v>73</v>
      </c>
      <c r="J14" s="31">
        <v>58.3</v>
      </c>
      <c r="K14" s="31">
        <v>100</v>
      </c>
      <c r="L14" s="31">
        <v>3.5</v>
      </c>
      <c r="M14" s="31">
        <v>58.3</v>
      </c>
      <c r="N14" s="31">
        <v>100</v>
      </c>
      <c r="O14" s="31">
        <v>3.5</v>
      </c>
      <c r="P14" s="45">
        <f t="shared" si="1"/>
        <v>66.666666666666657</v>
      </c>
      <c r="Q14" s="45">
        <f t="shared" si="2"/>
        <v>100</v>
      </c>
      <c r="R14" s="45">
        <f t="shared" si="3"/>
        <v>3.6666666666666665</v>
      </c>
      <c r="S14" s="31"/>
      <c r="T14" s="31"/>
      <c r="U14" s="31"/>
      <c r="V14" s="31"/>
      <c r="W14" s="31"/>
      <c r="X14" s="31"/>
    </row>
    <row r="15" spans="1:24" ht="15.75" thickTop="1" thickBot="1" x14ac:dyDescent="0.25">
      <c r="A15" s="537"/>
      <c r="B15" s="300" t="s">
        <v>66</v>
      </c>
      <c r="C15" s="300"/>
      <c r="D15" s="301"/>
      <c r="E15" s="301"/>
      <c r="F15" s="301"/>
      <c r="H15" s="571"/>
      <c r="I15" s="32" t="s">
        <v>66</v>
      </c>
      <c r="J15" s="31"/>
      <c r="K15" s="31"/>
      <c r="L15" s="31"/>
      <c r="M15" s="31">
        <v>78.5</v>
      </c>
      <c r="N15" s="31">
        <v>100</v>
      </c>
      <c r="O15" s="31">
        <v>3.9</v>
      </c>
      <c r="P15" s="45" t="e">
        <f t="shared" si="1"/>
        <v>#DIV/0!</v>
      </c>
      <c r="Q15" s="45" t="e">
        <f t="shared" si="2"/>
        <v>#DIV/0!</v>
      </c>
      <c r="R15" s="45" t="e">
        <f t="shared" si="3"/>
        <v>#DIV/0!</v>
      </c>
      <c r="S15" s="31"/>
      <c r="T15" s="31"/>
      <c r="U15" s="31"/>
      <c r="V15" s="31"/>
      <c r="W15" s="31"/>
      <c r="X15" s="31"/>
    </row>
    <row r="16" spans="1:24" ht="15.75" thickTop="1" thickBot="1" x14ac:dyDescent="0.25">
      <c r="A16" s="537"/>
      <c r="B16" s="300" t="s">
        <v>67</v>
      </c>
      <c r="C16" s="300"/>
      <c r="D16" s="301"/>
      <c r="E16" s="301"/>
      <c r="F16" s="301"/>
      <c r="H16" s="571"/>
      <c r="I16" s="32" t="s">
        <v>67</v>
      </c>
      <c r="J16" s="31"/>
      <c r="K16" s="31"/>
      <c r="L16" s="31"/>
      <c r="M16" s="31">
        <v>53.8</v>
      </c>
      <c r="N16" s="31">
        <v>100</v>
      </c>
      <c r="O16" s="31">
        <v>3.6</v>
      </c>
      <c r="P16" s="45" t="e">
        <f t="shared" si="1"/>
        <v>#DIV/0!</v>
      </c>
      <c r="Q16" s="45" t="e">
        <f t="shared" si="2"/>
        <v>#DIV/0!</v>
      </c>
      <c r="R16" s="45" t="e">
        <f t="shared" si="3"/>
        <v>#DIV/0!</v>
      </c>
      <c r="S16" s="31"/>
      <c r="T16" s="31"/>
      <c r="U16" s="31"/>
      <c r="V16" s="31"/>
      <c r="W16" s="31"/>
      <c r="X16" s="31"/>
    </row>
    <row r="17" ht="14.25" thickTop="1" x14ac:dyDescent="0.15"/>
  </sheetData>
  <mergeCells count="31">
    <mergeCell ref="A8:A16"/>
    <mergeCell ref="D3:D7"/>
    <mergeCell ref="E3:E7"/>
    <mergeCell ref="F3:F7"/>
    <mergeCell ref="A2:A7"/>
    <mergeCell ref="B2:B7"/>
    <mergeCell ref="D2:F2"/>
    <mergeCell ref="C2:C7"/>
    <mergeCell ref="V3:V7"/>
    <mergeCell ref="W3:W7"/>
    <mergeCell ref="H2:H7"/>
    <mergeCell ref="I2:I7"/>
    <mergeCell ref="J2:L2"/>
    <mergeCell ref="M2:O2"/>
    <mergeCell ref="P2:R2"/>
    <mergeCell ref="X3:X7"/>
    <mergeCell ref="H8:H16"/>
    <mergeCell ref="S2:U2"/>
    <mergeCell ref="V2:X2"/>
    <mergeCell ref="J3:J7"/>
    <mergeCell ref="K3:K7"/>
    <mergeCell ref="L3:L7"/>
    <mergeCell ref="M3:M7"/>
    <mergeCell ref="N3:N7"/>
    <mergeCell ref="O3:O7"/>
    <mergeCell ref="P3:P7"/>
    <mergeCell ref="Q3:Q7"/>
    <mergeCell ref="R3:R7"/>
    <mergeCell ref="S3:S7"/>
    <mergeCell ref="T3:T7"/>
    <mergeCell ref="U3:U7"/>
  </mergeCells>
  <pageMargins left="0.7" right="0.7" top="0.75" bottom="0.75" header="0.51180555555555496" footer="0.51180555555555496"/>
  <pageSetup paperSize="9" firstPageNumber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opLeftCell="A6" zoomScaleNormal="100" zoomScalePageLayoutView="60" workbookViewId="0">
      <selection activeCell="P8" sqref="P8:R27"/>
    </sheetView>
  </sheetViews>
  <sheetFormatPr defaultRowHeight="13.5" x14ac:dyDescent="0.15"/>
  <cols>
    <col min="1" max="1" width="9.625"/>
    <col min="2" max="3" width="4.25" customWidth="1"/>
    <col min="4" max="4" width="3.875" customWidth="1"/>
    <col min="5" max="5" width="3.25" customWidth="1"/>
    <col min="6" max="6" width="3.5" customWidth="1"/>
    <col min="7" max="8" width="9.625"/>
    <col min="9" max="9" width="7.125" customWidth="1"/>
    <col min="10" max="10" width="4" customWidth="1"/>
    <col min="11" max="11" width="3.625" customWidth="1"/>
    <col min="12" max="13" width="3.5" customWidth="1"/>
    <col min="14" max="14" width="3.375" customWidth="1"/>
    <col min="15" max="15" width="3.75" customWidth="1"/>
    <col min="16" max="1014" width="9.625"/>
  </cols>
  <sheetData>
    <row r="1" spans="1:24" ht="19.5" thickBot="1" x14ac:dyDescent="0.35">
      <c r="A1" s="28" t="s">
        <v>52</v>
      </c>
      <c r="B1" s="28"/>
      <c r="C1" s="28"/>
      <c r="D1" s="28"/>
      <c r="E1" s="28"/>
      <c r="F1" s="28"/>
    </row>
    <row r="2" spans="1:24" ht="24.75" customHeight="1" thickTop="1" thickBot="1" x14ac:dyDescent="0.2">
      <c r="A2" s="510" t="s">
        <v>53</v>
      </c>
      <c r="B2" s="518" t="s">
        <v>54</v>
      </c>
      <c r="C2" s="518" t="s">
        <v>261</v>
      </c>
      <c r="D2" s="509" t="s">
        <v>277</v>
      </c>
      <c r="E2" s="509"/>
      <c r="F2" s="509"/>
      <c r="H2" s="530" t="s">
        <v>53</v>
      </c>
      <c r="I2" s="507" t="s">
        <v>54</v>
      </c>
      <c r="J2" s="501" t="s">
        <v>55</v>
      </c>
      <c r="K2" s="501"/>
      <c r="L2" s="501"/>
      <c r="M2" s="501" t="s">
        <v>56</v>
      </c>
      <c r="N2" s="501"/>
      <c r="O2" s="501"/>
      <c r="P2" s="501" t="s">
        <v>57</v>
      </c>
      <c r="Q2" s="501"/>
      <c r="R2" s="501"/>
      <c r="S2" s="501" t="s">
        <v>58</v>
      </c>
      <c r="T2" s="501"/>
      <c r="U2" s="501"/>
      <c r="V2" s="501" t="s">
        <v>59</v>
      </c>
      <c r="W2" s="501"/>
      <c r="X2" s="501"/>
    </row>
    <row r="3" spans="1:24" ht="14.85" customHeight="1" thickTop="1" thickBot="1" x14ac:dyDescent="0.2">
      <c r="A3" s="510"/>
      <c r="B3" s="519"/>
      <c r="C3" s="519"/>
      <c r="D3" s="509">
        <v>5</v>
      </c>
      <c r="E3" s="509">
        <v>4</v>
      </c>
      <c r="F3" s="509">
        <v>3</v>
      </c>
      <c r="H3" s="530"/>
      <c r="I3" s="507"/>
      <c r="J3" s="502" t="s">
        <v>60</v>
      </c>
      <c r="K3" s="503" t="s">
        <v>61</v>
      </c>
      <c r="L3" s="502" t="s">
        <v>62</v>
      </c>
      <c r="M3" s="504" t="s">
        <v>60</v>
      </c>
      <c r="N3" s="504" t="s">
        <v>61</v>
      </c>
      <c r="O3" s="505" t="s">
        <v>62</v>
      </c>
      <c r="P3" s="504" t="s">
        <v>60</v>
      </c>
      <c r="Q3" s="504" t="s">
        <v>61</v>
      </c>
      <c r="R3" s="505" t="s">
        <v>62</v>
      </c>
      <c r="S3" s="497" t="s">
        <v>60</v>
      </c>
      <c r="T3" s="497" t="s">
        <v>61</v>
      </c>
      <c r="U3" s="497" t="s">
        <v>62</v>
      </c>
      <c r="V3" s="497" t="s">
        <v>60</v>
      </c>
      <c r="W3" s="497" t="s">
        <v>61</v>
      </c>
      <c r="X3" s="497" t="s">
        <v>62</v>
      </c>
    </row>
    <row r="4" spans="1:24" ht="15" thickTop="1" thickBot="1" x14ac:dyDescent="0.2">
      <c r="A4" s="510"/>
      <c r="B4" s="519"/>
      <c r="C4" s="519"/>
      <c r="D4" s="509"/>
      <c r="E4" s="509"/>
      <c r="F4" s="509"/>
      <c r="H4" s="530"/>
      <c r="I4" s="507"/>
      <c r="J4" s="502"/>
      <c r="K4" s="503"/>
      <c r="L4" s="502"/>
      <c r="M4" s="504"/>
      <c r="N4" s="504"/>
      <c r="O4" s="505"/>
      <c r="P4" s="504"/>
      <c r="Q4" s="504"/>
      <c r="R4" s="505"/>
      <c r="S4" s="497"/>
      <c r="T4" s="497"/>
      <c r="U4" s="497"/>
      <c r="V4" s="497"/>
      <c r="W4" s="497"/>
      <c r="X4" s="497"/>
    </row>
    <row r="5" spans="1:24" ht="15" thickTop="1" thickBot="1" x14ac:dyDescent="0.2">
      <c r="A5" s="510"/>
      <c r="B5" s="519"/>
      <c r="C5" s="519"/>
      <c r="D5" s="509"/>
      <c r="E5" s="509"/>
      <c r="F5" s="509"/>
      <c r="H5" s="530"/>
      <c r="I5" s="507"/>
      <c r="J5" s="502"/>
      <c r="K5" s="503"/>
      <c r="L5" s="502"/>
      <c r="M5" s="504"/>
      <c r="N5" s="504"/>
      <c r="O5" s="505"/>
      <c r="P5" s="504"/>
      <c r="Q5" s="504"/>
      <c r="R5" s="505"/>
      <c r="S5" s="497"/>
      <c r="T5" s="497"/>
      <c r="U5" s="497"/>
      <c r="V5" s="497"/>
      <c r="W5" s="497"/>
      <c r="X5" s="497"/>
    </row>
    <row r="6" spans="1:24" ht="15" thickTop="1" thickBot="1" x14ac:dyDescent="0.2">
      <c r="A6" s="510"/>
      <c r="B6" s="519"/>
      <c r="C6" s="519"/>
      <c r="D6" s="509"/>
      <c r="E6" s="509"/>
      <c r="F6" s="509"/>
      <c r="H6" s="530"/>
      <c r="I6" s="507"/>
      <c r="J6" s="502"/>
      <c r="K6" s="503"/>
      <c r="L6" s="502"/>
      <c r="M6" s="504"/>
      <c r="N6" s="504"/>
      <c r="O6" s="505"/>
      <c r="P6" s="504"/>
      <c r="Q6" s="504"/>
      <c r="R6" s="505"/>
      <c r="S6" s="497"/>
      <c r="T6" s="497"/>
      <c r="U6" s="497"/>
      <c r="V6" s="497"/>
      <c r="W6" s="497"/>
      <c r="X6" s="497"/>
    </row>
    <row r="7" spans="1:24" ht="36.75" customHeight="1" thickTop="1" thickBot="1" x14ac:dyDescent="0.2">
      <c r="A7" s="510"/>
      <c r="B7" s="520"/>
      <c r="C7" s="520"/>
      <c r="D7" s="509"/>
      <c r="E7" s="509"/>
      <c r="F7" s="509"/>
      <c r="H7" s="530"/>
      <c r="I7" s="507"/>
      <c r="J7" s="502"/>
      <c r="K7" s="503"/>
      <c r="L7" s="502"/>
      <c r="M7" s="504"/>
      <c r="N7" s="504"/>
      <c r="O7" s="505"/>
      <c r="P7" s="504"/>
      <c r="Q7" s="504"/>
      <c r="R7" s="505"/>
      <c r="S7" s="497"/>
      <c r="T7" s="497"/>
      <c r="U7" s="497"/>
      <c r="V7" s="497"/>
      <c r="W7" s="497"/>
      <c r="X7" s="497"/>
    </row>
    <row r="8" spans="1:24" ht="15.75" thickTop="1" thickBot="1" x14ac:dyDescent="0.25">
      <c r="A8" s="555" t="s">
        <v>23</v>
      </c>
      <c r="B8" s="300" t="s">
        <v>76</v>
      </c>
      <c r="C8" s="300">
        <v>23</v>
      </c>
      <c r="D8" s="308">
        <v>4</v>
      </c>
      <c r="E8" s="301">
        <v>12</v>
      </c>
      <c r="F8" s="301">
        <v>7</v>
      </c>
      <c r="H8" s="585" t="s">
        <v>23</v>
      </c>
      <c r="I8" s="37" t="s">
        <v>76</v>
      </c>
      <c r="J8" s="45">
        <v>82</v>
      </c>
      <c r="K8" s="31">
        <v>100</v>
      </c>
      <c r="L8" s="31">
        <v>4</v>
      </c>
      <c r="M8" s="45">
        <v>78</v>
      </c>
      <c r="N8" s="31">
        <v>100</v>
      </c>
      <c r="O8" s="31">
        <v>4.2</v>
      </c>
      <c r="P8" s="45">
        <f>((D8+E8)/C8)*100</f>
        <v>69.565217391304344</v>
      </c>
      <c r="Q8" s="45">
        <f>((D8+E8+F8)/C8)*100</f>
        <v>100</v>
      </c>
      <c r="R8" s="45">
        <f t="shared" ref="R8" si="0">(D8*5+E8*4+F8*3)/C8</f>
        <v>3.8695652173913042</v>
      </c>
      <c r="S8" s="31"/>
      <c r="T8" s="31"/>
      <c r="U8" s="31"/>
      <c r="V8" s="31"/>
      <c r="W8" s="31"/>
      <c r="X8" s="31"/>
    </row>
    <row r="9" spans="1:24" ht="15.75" thickTop="1" thickBot="1" x14ac:dyDescent="0.25">
      <c r="A9" s="555"/>
      <c r="B9" s="300" t="s">
        <v>81</v>
      </c>
      <c r="C9" s="300">
        <v>22</v>
      </c>
      <c r="D9" s="301">
        <v>1</v>
      </c>
      <c r="E9" s="301">
        <v>15</v>
      </c>
      <c r="F9" s="301">
        <v>6</v>
      </c>
      <c r="H9" s="618"/>
      <c r="I9" s="35" t="s">
        <v>81</v>
      </c>
      <c r="J9" s="31">
        <v>81.8</v>
      </c>
      <c r="K9" s="31">
        <v>100</v>
      </c>
      <c r="L9" s="31">
        <v>3.9</v>
      </c>
      <c r="M9" s="31">
        <v>77</v>
      </c>
      <c r="N9" s="31">
        <v>100</v>
      </c>
      <c r="O9" s="31">
        <v>3.9</v>
      </c>
      <c r="P9" s="45">
        <f t="shared" ref="P9:P27" si="1">((D9+E9)/C9)*100</f>
        <v>72.727272727272734</v>
      </c>
      <c r="Q9" s="45">
        <f t="shared" ref="Q9:Q27" si="2">((D9+E9+F9)/C9)*100</f>
        <v>100</v>
      </c>
      <c r="R9" s="45">
        <f t="shared" ref="R9:R27" si="3">(D9*5+E9*4+F9*3)/C9</f>
        <v>3.7727272727272729</v>
      </c>
      <c r="S9" s="31"/>
      <c r="T9" s="31"/>
      <c r="U9" s="31"/>
      <c r="V9" s="31"/>
      <c r="W9" s="31"/>
      <c r="X9" s="31"/>
    </row>
    <row r="10" spans="1:24" ht="15.75" thickTop="1" thickBot="1" x14ac:dyDescent="0.25">
      <c r="A10" s="555"/>
      <c r="B10" s="300" t="s">
        <v>69</v>
      </c>
      <c r="C10" s="300">
        <v>26</v>
      </c>
      <c r="D10" s="301">
        <v>1</v>
      </c>
      <c r="E10" s="301">
        <v>12</v>
      </c>
      <c r="F10" s="301">
        <v>13</v>
      </c>
      <c r="H10" s="618"/>
      <c r="I10" s="35" t="s">
        <v>69</v>
      </c>
      <c r="J10" s="31">
        <v>61</v>
      </c>
      <c r="K10" s="31">
        <v>100</v>
      </c>
      <c r="L10" s="31">
        <v>3.6</v>
      </c>
      <c r="M10" s="31">
        <v>73</v>
      </c>
      <c r="N10" s="31">
        <v>100</v>
      </c>
      <c r="O10" s="31">
        <v>3.9</v>
      </c>
      <c r="P10" s="45">
        <f t="shared" si="1"/>
        <v>50</v>
      </c>
      <c r="Q10" s="45">
        <f t="shared" si="2"/>
        <v>100</v>
      </c>
      <c r="R10" s="45">
        <f t="shared" si="3"/>
        <v>3.5384615384615383</v>
      </c>
      <c r="S10" s="31"/>
      <c r="T10" s="31"/>
      <c r="U10" s="31"/>
      <c r="V10" s="31"/>
      <c r="W10" s="31"/>
      <c r="X10" s="31"/>
    </row>
    <row r="11" spans="1:24" ht="15.75" thickTop="1" thickBot="1" x14ac:dyDescent="0.25">
      <c r="A11" s="555"/>
      <c r="B11" s="300" t="s">
        <v>70</v>
      </c>
      <c r="C11" s="300">
        <v>26</v>
      </c>
      <c r="D11" s="301">
        <v>0</v>
      </c>
      <c r="E11" s="301">
        <v>18</v>
      </c>
      <c r="F11" s="301">
        <v>8</v>
      </c>
      <c r="H11" s="618"/>
      <c r="I11" s="35" t="s">
        <v>70</v>
      </c>
      <c r="J11" s="31">
        <v>66.599999999999994</v>
      </c>
      <c r="K11" s="31">
        <v>100</v>
      </c>
      <c r="L11" s="31">
        <v>3.8</v>
      </c>
      <c r="M11" s="31">
        <v>51</v>
      </c>
      <c r="N11" s="31">
        <v>100</v>
      </c>
      <c r="O11" s="31">
        <v>3.5</v>
      </c>
      <c r="P11" s="45">
        <f t="shared" si="1"/>
        <v>69.230769230769226</v>
      </c>
      <c r="Q11" s="45">
        <f t="shared" si="2"/>
        <v>100</v>
      </c>
      <c r="R11" s="45">
        <f t="shared" si="3"/>
        <v>3.6923076923076925</v>
      </c>
      <c r="S11" s="31"/>
      <c r="T11" s="31"/>
      <c r="U11" s="31"/>
      <c r="V11" s="31"/>
      <c r="W11" s="31"/>
      <c r="X11" s="31"/>
    </row>
    <row r="12" spans="1:24" ht="15.75" thickTop="1" thickBot="1" x14ac:dyDescent="0.25">
      <c r="A12" s="555"/>
      <c r="B12" s="300" t="s">
        <v>64</v>
      </c>
      <c r="C12" s="300">
        <v>27</v>
      </c>
      <c r="D12" s="301">
        <v>4</v>
      </c>
      <c r="E12" s="301">
        <v>9</v>
      </c>
      <c r="F12" s="301">
        <v>14</v>
      </c>
      <c r="H12" s="618"/>
      <c r="I12" s="35" t="s">
        <v>64</v>
      </c>
      <c r="J12" s="31">
        <v>76.900000000000006</v>
      </c>
      <c r="K12" s="31">
        <v>100</v>
      </c>
      <c r="L12" s="31">
        <v>3.8</v>
      </c>
      <c r="M12" s="31">
        <v>80</v>
      </c>
      <c r="N12" s="31">
        <v>100</v>
      </c>
      <c r="O12" s="31">
        <v>3.8</v>
      </c>
      <c r="P12" s="45">
        <f t="shared" si="1"/>
        <v>48.148148148148145</v>
      </c>
      <c r="Q12" s="45">
        <f t="shared" si="2"/>
        <v>100</v>
      </c>
      <c r="R12" s="45">
        <f t="shared" si="3"/>
        <v>3.6296296296296298</v>
      </c>
      <c r="S12" s="31"/>
      <c r="T12" s="31"/>
      <c r="U12" s="31"/>
      <c r="V12" s="31"/>
      <c r="W12" s="31"/>
      <c r="X12" s="31"/>
    </row>
    <row r="13" spans="1:24" ht="15.75" thickTop="1" thickBot="1" x14ac:dyDescent="0.25">
      <c r="A13" s="555"/>
      <c r="B13" s="300" t="s">
        <v>65</v>
      </c>
      <c r="C13" s="300">
        <v>26</v>
      </c>
      <c r="D13" s="301">
        <v>0</v>
      </c>
      <c r="E13" s="301">
        <v>17</v>
      </c>
      <c r="F13" s="301">
        <v>9</v>
      </c>
      <c r="H13" s="618"/>
      <c r="I13" s="35" t="s">
        <v>65</v>
      </c>
      <c r="J13" s="31">
        <v>57.6</v>
      </c>
      <c r="K13" s="31">
        <v>100</v>
      </c>
      <c r="L13" s="31">
        <v>3.6</v>
      </c>
      <c r="M13" s="31">
        <v>65</v>
      </c>
      <c r="N13" s="31">
        <v>100</v>
      </c>
      <c r="O13" s="31">
        <v>3.7</v>
      </c>
      <c r="P13" s="45">
        <f t="shared" si="1"/>
        <v>65.384615384615387</v>
      </c>
      <c r="Q13" s="45">
        <f t="shared" si="2"/>
        <v>100</v>
      </c>
      <c r="R13" s="45">
        <f t="shared" si="3"/>
        <v>3.6538461538461537</v>
      </c>
      <c r="S13" s="31"/>
      <c r="T13" s="31"/>
      <c r="U13" s="31"/>
      <c r="V13" s="31"/>
      <c r="W13" s="31"/>
      <c r="X13" s="31"/>
    </row>
    <row r="14" spans="1:24" ht="15.75" thickTop="1" thickBot="1" x14ac:dyDescent="0.25">
      <c r="A14" s="555"/>
      <c r="B14" s="300" t="s">
        <v>82</v>
      </c>
      <c r="C14" s="300">
        <v>26</v>
      </c>
      <c r="D14" s="301">
        <v>2</v>
      </c>
      <c r="E14" s="301">
        <v>12</v>
      </c>
      <c r="F14" s="301">
        <v>12</v>
      </c>
      <c r="H14" s="618"/>
      <c r="I14" s="35" t="s">
        <v>82</v>
      </c>
      <c r="J14" s="31">
        <v>57.6</v>
      </c>
      <c r="K14" s="31">
        <v>100</v>
      </c>
      <c r="L14" s="31">
        <v>3.7</v>
      </c>
      <c r="M14" s="31">
        <v>74</v>
      </c>
      <c r="N14" s="31">
        <v>100</v>
      </c>
      <c r="O14" s="31">
        <v>3.8</v>
      </c>
      <c r="P14" s="45">
        <f t="shared" si="1"/>
        <v>53.846153846153847</v>
      </c>
      <c r="Q14" s="45">
        <f t="shared" si="2"/>
        <v>100</v>
      </c>
      <c r="R14" s="45">
        <f t="shared" si="3"/>
        <v>3.6153846153846154</v>
      </c>
      <c r="S14" s="31"/>
      <c r="T14" s="31"/>
      <c r="U14" s="31"/>
      <c r="V14" s="31"/>
      <c r="W14" s="31"/>
      <c r="X14" s="31"/>
    </row>
    <row r="15" spans="1:24" ht="15.75" thickTop="1" thickBot="1" x14ac:dyDescent="0.25">
      <c r="A15" s="555"/>
      <c r="B15" s="300" t="s">
        <v>79</v>
      </c>
      <c r="C15" s="300">
        <v>22</v>
      </c>
      <c r="D15" s="301">
        <v>4</v>
      </c>
      <c r="E15" s="301">
        <v>11</v>
      </c>
      <c r="F15" s="301">
        <v>7</v>
      </c>
      <c r="H15" s="618"/>
      <c r="I15" s="35" t="s">
        <v>79</v>
      </c>
      <c r="J15" s="31">
        <v>61</v>
      </c>
      <c r="K15" s="31">
        <v>100</v>
      </c>
      <c r="L15" s="31">
        <v>3.7</v>
      </c>
      <c r="M15" s="31">
        <v>68</v>
      </c>
      <c r="N15" s="31">
        <v>100</v>
      </c>
      <c r="O15" s="31">
        <v>3.8</v>
      </c>
      <c r="P15" s="45">
        <f t="shared" si="1"/>
        <v>68.181818181818173</v>
      </c>
      <c r="Q15" s="45">
        <f t="shared" si="2"/>
        <v>100</v>
      </c>
      <c r="R15" s="45">
        <f t="shared" si="3"/>
        <v>3.8636363636363638</v>
      </c>
      <c r="S15" s="31"/>
      <c r="T15" s="31"/>
      <c r="U15" s="31"/>
      <c r="V15" s="31"/>
      <c r="W15" s="31"/>
      <c r="X15" s="31"/>
    </row>
    <row r="16" spans="1:24" ht="15.75" thickTop="1" thickBot="1" x14ac:dyDescent="0.25">
      <c r="A16" s="555"/>
      <c r="B16" s="300" t="s">
        <v>72</v>
      </c>
      <c r="C16" s="300">
        <v>25</v>
      </c>
      <c r="D16" s="301">
        <v>4</v>
      </c>
      <c r="E16" s="301">
        <v>17</v>
      </c>
      <c r="F16" s="301">
        <v>4</v>
      </c>
      <c r="H16" s="618"/>
      <c r="I16" s="35" t="s">
        <v>72</v>
      </c>
      <c r="J16" s="31">
        <v>80</v>
      </c>
      <c r="K16" s="31">
        <v>100</v>
      </c>
      <c r="L16" s="31">
        <v>3.8</v>
      </c>
      <c r="M16" s="31">
        <v>88</v>
      </c>
      <c r="N16" s="31">
        <v>100</v>
      </c>
      <c r="O16" s="31">
        <v>4.0999999999999996</v>
      </c>
      <c r="P16" s="45">
        <f t="shared" si="1"/>
        <v>84</v>
      </c>
      <c r="Q16" s="45">
        <f t="shared" si="2"/>
        <v>100</v>
      </c>
      <c r="R16" s="45">
        <f t="shared" si="3"/>
        <v>4</v>
      </c>
      <c r="S16" s="31"/>
      <c r="T16" s="31"/>
      <c r="U16" s="31"/>
      <c r="V16" s="31"/>
      <c r="W16" s="31"/>
      <c r="X16" s="31"/>
    </row>
    <row r="17" spans="1:24" ht="15.75" thickTop="1" thickBot="1" x14ac:dyDescent="0.25">
      <c r="A17" s="555"/>
      <c r="B17" s="300" t="s">
        <v>83</v>
      </c>
      <c r="C17" s="300">
        <v>25</v>
      </c>
      <c r="D17" s="301">
        <v>4</v>
      </c>
      <c r="E17" s="301">
        <v>16</v>
      </c>
      <c r="F17" s="301">
        <v>5</v>
      </c>
      <c r="H17" s="618"/>
      <c r="I17" s="35" t="s">
        <v>83</v>
      </c>
      <c r="J17" s="31">
        <v>72</v>
      </c>
      <c r="K17" s="31">
        <v>100</v>
      </c>
      <c r="L17" s="31">
        <v>3.8</v>
      </c>
      <c r="M17" s="31">
        <v>72</v>
      </c>
      <c r="N17" s="31">
        <v>100</v>
      </c>
      <c r="O17" s="31">
        <v>3.8</v>
      </c>
      <c r="P17" s="45">
        <f t="shared" si="1"/>
        <v>80</v>
      </c>
      <c r="Q17" s="45">
        <f t="shared" si="2"/>
        <v>100</v>
      </c>
      <c r="R17" s="45">
        <f t="shared" si="3"/>
        <v>3.96</v>
      </c>
      <c r="S17" s="31"/>
      <c r="T17" s="31"/>
      <c r="U17" s="31"/>
      <c r="V17" s="31"/>
      <c r="W17" s="31"/>
      <c r="X17" s="31"/>
    </row>
    <row r="18" spans="1:24" ht="15.75" thickTop="1" thickBot="1" x14ac:dyDescent="0.25">
      <c r="A18" s="555"/>
      <c r="B18" s="300" t="s">
        <v>139</v>
      </c>
      <c r="C18" s="300">
        <v>18</v>
      </c>
      <c r="D18" s="301">
        <v>0</v>
      </c>
      <c r="E18" s="301">
        <v>7</v>
      </c>
      <c r="F18" s="301">
        <v>11</v>
      </c>
      <c r="H18" s="618"/>
      <c r="I18" s="35" t="s">
        <v>139</v>
      </c>
      <c r="J18" s="31">
        <v>44.4</v>
      </c>
      <c r="K18" s="31">
        <v>100</v>
      </c>
      <c r="L18" s="31">
        <v>3.4</v>
      </c>
      <c r="M18" s="31">
        <v>50</v>
      </c>
      <c r="N18" s="31">
        <v>100</v>
      </c>
      <c r="O18" s="31">
        <v>3.5</v>
      </c>
      <c r="P18" s="45">
        <f t="shared" si="1"/>
        <v>38.888888888888893</v>
      </c>
      <c r="Q18" s="45">
        <f t="shared" si="2"/>
        <v>100</v>
      </c>
      <c r="R18" s="45">
        <f t="shared" si="3"/>
        <v>3.3888888888888888</v>
      </c>
      <c r="S18" s="31"/>
      <c r="T18" s="31"/>
      <c r="U18" s="31"/>
      <c r="V18" s="31"/>
      <c r="W18" s="31"/>
      <c r="X18" s="31"/>
    </row>
    <row r="19" spans="1:24" ht="15.75" thickTop="1" thickBot="1" x14ac:dyDescent="0.25">
      <c r="A19" s="555"/>
      <c r="B19" s="300" t="s">
        <v>140</v>
      </c>
      <c r="C19" s="300">
        <v>21</v>
      </c>
      <c r="D19" s="301">
        <v>1</v>
      </c>
      <c r="E19" s="301">
        <v>10</v>
      </c>
      <c r="F19" s="301">
        <v>10</v>
      </c>
      <c r="H19" s="618"/>
      <c r="I19" s="35" t="s">
        <v>140</v>
      </c>
      <c r="J19" s="31">
        <v>54.5</v>
      </c>
      <c r="K19" s="31">
        <v>100</v>
      </c>
      <c r="L19" s="31">
        <v>3.5</v>
      </c>
      <c r="M19" s="31">
        <v>34</v>
      </c>
      <c r="N19" s="31">
        <v>100</v>
      </c>
      <c r="O19" s="31">
        <v>3.4</v>
      </c>
      <c r="P19" s="45">
        <f t="shared" si="1"/>
        <v>52.380952380952387</v>
      </c>
      <c r="Q19" s="45">
        <f t="shared" si="2"/>
        <v>100</v>
      </c>
      <c r="R19" s="45">
        <f t="shared" si="3"/>
        <v>3.5714285714285716</v>
      </c>
      <c r="S19" s="31"/>
      <c r="T19" s="31"/>
      <c r="U19" s="31"/>
      <c r="V19" s="31"/>
      <c r="W19" s="31"/>
      <c r="X19" s="31"/>
    </row>
    <row r="20" spans="1:24" ht="15.75" thickTop="1" thickBot="1" x14ac:dyDescent="0.25">
      <c r="A20" s="555"/>
      <c r="B20" s="300" t="s">
        <v>73</v>
      </c>
      <c r="C20" s="300">
        <v>25</v>
      </c>
      <c r="D20" s="301">
        <v>2</v>
      </c>
      <c r="E20" s="301">
        <v>16</v>
      </c>
      <c r="F20" s="301">
        <v>7</v>
      </c>
      <c r="H20" s="618"/>
      <c r="I20" s="35" t="s">
        <v>73</v>
      </c>
      <c r="J20" s="31">
        <v>52</v>
      </c>
      <c r="K20" s="31">
        <v>100</v>
      </c>
      <c r="L20" s="31">
        <v>3.5</v>
      </c>
      <c r="M20" s="31">
        <v>68</v>
      </c>
      <c r="N20" s="31">
        <v>100</v>
      </c>
      <c r="O20" s="31">
        <v>3.7</v>
      </c>
      <c r="P20" s="45">
        <f t="shared" si="1"/>
        <v>72</v>
      </c>
      <c r="Q20" s="45">
        <f t="shared" si="2"/>
        <v>100</v>
      </c>
      <c r="R20" s="45">
        <f t="shared" si="3"/>
        <v>3.8</v>
      </c>
      <c r="S20" s="31"/>
      <c r="T20" s="31"/>
      <c r="U20" s="31"/>
      <c r="V20" s="31"/>
      <c r="W20" s="31"/>
      <c r="X20" s="31"/>
    </row>
    <row r="21" spans="1:24" ht="15.75" thickTop="1" thickBot="1" x14ac:dyDescent="0.25">
      <c r="A21" s="555"/>
      <c r="B21" s="300" t="s">
        <v>74</v>
      </c>
      <c r="C21" s="300">
        <v>25</v>
      </c>
      <c r="D21" s="301">
        <v>5</v>
      </c>
      <c r="E21" s="301">
        <v>13</v>
      </c>
      <c r="F21" s="301">
        <v>7</v>
      </c>
      <c r="H21" s="618"/>
      <c r="I21" s="35" t="s">
        <v>74</v>
      </c>
      <c r="J21" s="31">
        <v>64</v>
      </c>
      <c r="K21" s="31">
        <v>100</v>
      </c>
      <c r="L21" s="31">
        <v>3.6</v>
      </c>
      <c r="M21" s="31">
        <v>68</v>
      </c>
      <c r="N21" s="31">
        <v>100</v>
      </c>
      <c r="O21" s="31">
        <v>3.8</v>
      </c>
      <c r="P21" s="45">
        <f t="shared" si="1"/>
        <v>72</v>
      </c>
      <c r="Q21" s="45">
        <f t="shared" si="2"/>
        <v>100</v>
      </c>
      <c r="R21" s="45">
        <f t="shared" si="3"/>
        <v>3.92</v>
      </c>
      <c r="S21" s="31"/>
      <c r="T21" s="31"/>
      <c r="U21" s="31"/>
      <c r="V21" s="31"/>
      <c r="W21" s="31"/>
      <c r="X21" s="31"/>
    </row>
    <row r="22" spans="1:24" ht="15.75" thickTop="1" thickBot="1" x14ac:dyDescent="0.25">
      <c r="A22" s="555"/>
      <c r="B22" s="300" t="s">
        <v>84</v>
      </c>
      <c r="C22" s="300">
        <v>24</v>
      </c>
      <c r="D22" s="301">
        <v>1</v>
      </c>
      <c r="E22" s="301">
        <v>14</v>
      </c>
      <c r="F22" s="301">
        <v>9</v>
      </c>
      <c r="H22" s="618"/>
      <c r="I22" s="35" t="s">
        <v>84</v>
      </c>
      <c r="J22" s="31">
        <v>58.3</v>
      </c>
      <c r="K22" s="31">
        <v>100</v>
      </c>
      <c r="L22" s="31">
        <v>3.5</v>
      </c>
      <c r="M22" s="31">
        <v>70</v>
      </c>
      <c r="N22" s="31">
        <v>100</v>
      </c>
      <c r="O22" s="31">
        <v>3.9</v>
      </c>
      <c r="P22" s="45">
        <f t="shared" si="1"/>
        <v>62.5</v>
      </c>
      <c r="Q22" s="45">
        <f t="shared" si="2"/>
        <v>100</v>
      </c>
      <c r="R22" s="45">
        <f t="shared" si="3"/>
        <v>3.6666666666666665</v>
      </c>
      <c r="S22" s="31"/>
      <c r="T22" s="31"/>
      <c r="U22" s="31"/>
      <c r="V22" s="31"/>
      <c r="W22" s="31"/>
      <c r="X22" s="31"/>
    </row>
    <row r="23" spans="1:24" ht="15.75" thickTop="1" thickBot="1" x14ac:dyDescent="0.25">
      <c r="A23" s="555"/>
      <c r="B23" s="300" t="s">
        <v>93</v>
      </c>
      <c r="C23" s="300"/>
      <c r="D23" s="301"/>
      <c r="E23" s="301"/>
      <c r="F23" s="301"/>
      <c r="H23" s="619"/>
      <c r="I23" s="35" t="s">
        <v>93</v>
      </c>
      <c r="J23" s="31"/>
      <c r="K23" s="31"/>
      <c r="L23" s="31"/>
      <c r="M23" s="31">
        <v>90</v>
      </c>
      <c r="N23" s="31">
        <v>100</v>
      </c>
      <c r="O23" s="31">
        <v>3.8</v>
      </c>
      <c r="P23" s="45" t="e">
        <f t="shared" si="1"/>
        <v>#DIV/0!</v>
      </c>
      <c r="Q23" s="45" t="e">
        <f t="shared" si="2"/>
        <v>#DIV/0!</v>
      </c>
      <c r="R23" s="45" t="e">
        <f t="shared" si="3"/>
        <v>#DIV/0!</v>
      </c>
      <c r="S23" s="31"/>
      <c r="T23" s="31"/>
      <c r="U23" s="31"/>
      <c r="V23" s="31"/>
      <c r="W23" s="31"/>
      <c r="X23" s="31"/>
    </row>
    <row r="24" spans="1:24" ht="15.75" thickTop="1" thickBot="1" x14ac:dyDescent="0.25">
      <c r="A24" s="547" t="s">
        <v>154</v>
      </c>
      <c r="B24" s="300" t="s">
        <v>73</v>
      </c>
      <c r="C24" s="300">
        <v>25</v>
      </c>
      <c r="D24" s="301">
        <v>8</v>
      </c>
      <c r="E24" s="301">
        <v>13</v>
      </c>
      <c r="F24" s="301">
        <v>4</v>
      </c>
      <c r="H24" s="544" t="s">
        <v>154</v>
      </c>
      <c r="I24" s="35" t="s">
        <v>73</v>
      </c>
      <c r="J24" s="31">
        <v>84</v>
      </c>
      <c r="K24" s="31">
        <v>100</v>
      </c>
      <c r="L24" s="31">
        <v>4.4000000000000004</v>
      </c>
      <c r="M24" s="31">
        <v>84</v>
      </c>
      <c r="N24" s="31">
        <v>100</v>
      </c>
      <c r="O24" s="31">
        <v>4.2</v>
      </c>
      <c r="P24" s="45">
        <f t="shared" si="1"/>
        <v>84</v>
      </c>
      <c r="Q24" s="45">
        <f t="shared" si="2"/>
        <v>100</v>
      </c>
      <c r="R24" s="45">
        <f t="shared" si="3"/>
        <v>4.16</v>
      </c>
      <c r="S24" s="31"/>
      <c r="T24" s="31"/>
      <c r="U24" s="31"/>
      <c r="V24" s="31"/>
      <c r="W24" s="31"/>
      <c r="X24" s="31"/>
    </row>
    <row r="25" spans="1:24" ht="15.75" thickTop="1" thickBot="1" x14ac:dyDescent="0.25">
      <c r="A25" s="547"/>
      <c r="B25" s="300" t="s">
        <v>84</v>
      </c>
      <c r="C25" s="300">
        <v>24</v>
      </c>
      <c r="D25" s="301">
        <v>14</v>
      </c>
      <c r="E25" s="301">
        <v>8</v>
      </c>
      <c r="F25" s="301">
        <v>2</v>
      </c>
      <c r="H25" s="545"/>
      <c r="I25" s="35" t="s">
        <v>84</v>
      </c>
      <c r="J25" s="31">
        <v>91</v>
      </c>
      <c r="K25" s="31">
        <v>100</v>
      </c>
      <c r="L25" s="31">
        <v>4.5</v>
      </c>
      <c r="M25" s="31">
        <v>91</v>
      </c>
      <c r="N25" s="31">
        <v>100</v>
      </c>
      <c r="O25" s="31">
        <v>4.5</v>
      </c>
      <c r="P25" s="45">
        <f t="shared" si="1"/>
        <v>91.666666666666657</v>
      </c>
      <c r="Q25" s="45">
        <f t="shared" si="2"/>
        <v>100</v>
      </c>
      <c r="R25" s="45">
        <f t="shared" si="3"/>
        <v>4.5</v>
      </c>
      <c r="S25" s="31"/>
      <c r="T25" s="31"/>
      <c r="U25" s="31"/>
      <c r="V25" s="31"/>
      <c r="W25" s="31"/>
      <c r="X25" s="31"/>
    </row>
    <row r="26" spans="1:24" ht="15.75" thickTop="1" thickBot="1" x14ac:dyDescent="0.25">
      <c r="A26" s="547"/>
      <c r="B26" s="300" t="s">
        <v>139</v>
      </c>
      <c r="C26" s="300">
        <v>18</v>
      </c>
      <c r="D26" s="301">
        <v>4</v>
      </c>
      <c r="E26" s="301">
        <v>9</v>
      </c>
      <c r="F26" s="301">
        <v>5</v>
      </c>
      <c r="H26" s="545"/>
      <c r="I26" s="35" t="s">
        <v>139</v>
      </c>
      <c r="J26" s="31">
        <v>88.8</v>
      </c>
      <c r="K26" s="31">
        <v>100</v>
      </c>
      <c r="L26" s="31">
        <v>4.3</v>
      </c>
      <c r="M26" s="31">
        <v>50</v>
      </c>
      <c r="N26" s="31">
        <v>100</v>
      </c>
      <c r="O26" s="31">
        <v>3.7</v>
      </c>
      <c r="P26" s="45">
        <f t="shared" si="1"/>
        <v>72.222222222222214</v>
      </c>
      <c r="Q26" s="45">
        <f t="shared" si="2"/>
        <v>100</v>
      </c>
      <c r="R26" s="45">
        <f t="shared" si="3"/>
        <v>3.9444444444444446</v>
      </c>
      <c r="S26" s="31"/>
      <c r="T26" s="31"/>
      <c r="U26" s="31"/>
      <c r="V26" s="31"/>
      <c r="W26" s="31"/>
      <c r="X26" s="31"/>
    </row>
    <row r="27" spans="1:24" ht="15.75" thickTop="1" thickBot="1" x14ac:dyDescent="0.25">
      <c r="A27" s="547"/>
      <c r="B27" s="300" t="s">
        <v>140</v>
      </c>
      <c r="C27" s="300">
        <v>21</v>
      </c>
      <c r="D27" s="301">
        <v>5</v>
      </c>
      <c r="E27" s="301">
        <v>14</v>
      </c>
      <c r="F27" s="301">
        <v>2</v>
      </c>
      <c r="H27" s="546"/>
      <c r="I27" s="35" t="s">
        <v>140</v>
      </c>
      <c r="J27" s="31">
        <v>90</v>
      </c>
      <c r="K27" s="31">
        <v>100</v>
      </c>
      <c r="L27" s="31">
        <v>4.0999999999999996</v>
      </c>
      <c r="M27" s="31">
        <v>81</v>
      </c>
      <c r="N27" s="31">
        <v>100</v>
      </c>
      <c r="O27" s="31">
        <v>4</v>
      </c>
      <c r="P27" s="45">
        <f t="shared" si="1"/>
        <v>90.476190476190482</v>
      </c>
      <c r="Q27" s="45">
        <f t="shared" si="2"/>
        <v>100</v>
      </c>
      <c r="R27" s="45">
        <f t="shared" si="3"/>
        <v>4.1428571428571432</v>
      </c>
      <c r="S27" s="31"/>
      <c r="T27" s="31"/>
      <c r="U27" s="31"/>
      <c r="V27" s="31"/>
      <c r="W27" s="31"/>
      <c r="X27" s="31"/>
    </row>
    <row r="28" spans="1:24" ht="14.25" thickTop="1" x14ac:dyDescent="0.15"/>
  </sheetData>
  <mergeCells count="33">
    <mergeCell ref="A8:A23"/>
    <mergeCell ref="A24:A27"/>
    <mergeCell ref="A2:A7"/>
    <mergeCell ref="B2:B7"/>
    <mergeCell ref="D2:F2"/>
    <mergeCell ref="D3:D7"/>
    <mergeCell ref="E3:E7"/>
    <mergeCell ref="F3:F7"/>
    <mergeCell ref="C2:C7"/>
    <mergeCell ref="U3:U7"/>
    <mergeCell ref="V3:V7"/>
    <mergeCell ref="W3:W7"/>
    <mergeCell ref="H2:H7"/>
    <mergeCell ref="I2:I7"/>
    <mergeCell ref="J2:L2"/>
    <mergeCell ref="M2:O2"/>
    <mergeCell ref="P2:R2"/>
    <mergeCell ref="X3:X7"/>
    <mergeCell ref="H8:H23"/>
    <mergeCell ref="H24:H27"/>
    <mergeCell ref="S2:U2"/>
    <mergeCell ref="V2:X2"/>
    <mergeCell ref="J3:J7"/>
    <mergeCell ref="K3:K7"/>
    <mergeCell ref="L3:L7"/>
    <mergeCell ref="M3:M7"/>
    <mergeCell ref="N3:N7"/>
    <mergeCell ref="O3:O7"/>
    <mergeCell ref="P3:P7"/>
    <mergeCell ref="Q3:Q7"/>
    <mergeCell ref="R3:R7"/>
    <mergeCell ref="S3:S7"/>
    <mergeCell ref="T3:T7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7"/>
  <sheetViews>
    <sheetView topLeftCell="A20" zoomScaleNormal="100" zoomScalePageLayoutView="60" workbookViewId="0">
      <selection activeCell="J8" sqref="J8"/>
    </sheetView>
  </sheetViews>
  <sheetFormatPr defaultRowHeight="13.5" x14ac:dyDescent="0.15"/>
  <cols>
    <col min="1" max="1" width="20.125" style="345" customWidth="1"/>
    <col min="2" max="2" width="3.5" style="345" customWidth="1"/>
    <col min="3" max="3" width="3.625" style="345" customWidth="1"/>
    <col min="4" max="5" width="3.375" style="345" customWidth="1"/>
    <col min="6" max="6" width="3.875" style="345" customWidth="1"/>
    <col min="7" max="7" width="3.75" style="345" customWidth="1"/>
    <col min="8" max="8" width="3.625" style="345" customWidth="1"/>
    <col min="9" max="9" width="3.5" style="345" customWidth="1"/>
    <col min="10" max="10" width="3.875" style="345" customWidth="1"/>
    <col min="11" max="11" width="3.75" style="345" customWidth="1"/>
    <col min="12" max="12" width="4" style="345" customWidth="1"/>
    <col min="13" max="13" width="3.25" style="345" customWidth="1"/>
    <col min="14" max="14" width="3.625" style="345" customWidth="1"/>
    <col min="15" max="15" width="3.125" style="345" customWidth="1"/>
    <col min="16" max="16" width="3" style="345" customWidth="1"/>
    <col min="17" max="17" width="3.625" style="345" customWidth="1"/>
    <col min="18" max="18" width="4.25" style="345" customWidth="1"/>
    <col min="19" max="19" width="3.5" style="345" customWidth="1"/>
    <col min="20" max="22" width="3.375" style="345" customWidth="1"/>
    <col min="23" max="23" width="3" style="345" customWidth="1"/>
    <col min="24" max="24" width="3.75" style="345" customWidth="1"/>
    <col min="25" max="25" width="3.375" style="345" customWidth="1"/>
    <col min="26" max="26" width="3.625" style="345" customWidth="1"/>
    <col min="27" max="27" width="3.75" style="345" customWidth="1"/>
    <col min="28" max="28" width="3.875" style="345" customWidth="1"/>
    <col min="29" max="29" width="5.25" style="345" customWidth="1"/>
    <col min="30" max="30" width="3.5" style="345" customWidth="1"/>
    <col min="31" max="31" width="3.75" style="345" customWidth="1"/>
    <col min="32" max="32" width="4.375" style="345" customWidth="1"/>
    <col min="33" max="33" width="3.75" style="345" customWidth="1"/>
    <col min="34" max="34" width="4.125" style="345" customWidth="1"/>
    <col min="35" max="35" width="5.75" style="345" customWidth="1"/>
    <col min="36" max="36" width="3.375" style="345" customWidth="1"/>
    <col min="37" max="37" width="4.625" style="345" customWidth="1"/>
    <col min="38" max="16384" width="9" style="345"/>
  </cols>
  <sheetData>
    <row r="1" spans="1:35" x14ac:dyDescent="0.15">
      <c r="A1" s="493" t="s">
        <v>181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1"/>
      <c r="AD1" s="1"/>
    </row>
    <row r="2" spans="1:35" ht="15" customHeight="1" x14ac:dyDescent="0.2">
      <c r="A2" s="343"/>
      <c r="B2" s="469" t="s">
        <v>0</v>
      </c>
      <c r="C2" s="469"/>
      <c r="D2" s="469"/>
      <c r="E2" s="469"/>
      <c r="F2" s="469"/>
      <c r="G2" s="469" t="s">
        <v>1</v>
      </c>
      <c r="H2" s="469"/>
      <c r="I2" s="469"/>
      <c r="J2" s="469"/>
      <c r="K2" s="469"/>
      <c r="L2" s="469"/>
      <c r="M2" s="469" t="s">
        <v>2</v>
      </c>
      <c r="N2" s="469"/>
      <c r="O2" s="469"/>
      <c r="P2" s="469"/>
      <c r="Q2" s="469"/>
      <c r="R2" s="469"/>
      <c r="S2" s="469" t="s">
        <v>3</v>
      </c>
      <c r="T2" s="469"/>
      <c r="U2" s="469"/>
      <c r="V2" s="469"/>
      <c r="W2" s="469"/>
      <c r="X2" s="469"/>
      <c r="Y2" s="469" t="s">
        <v>4</v>
      </c>
      <c r="Z2" s="469"/>
      <c r="AA2" s="469"/>
      <c r="AB2" s="469"/>
      <c r="AC2" s="494" t="s">
        <v>5</v>
      </c>
      <c r="AD2" s="495"/>
      <c r="AE2" s="496"/>
      <c r="AF2" s="469" t="s">
        <v>6</v>
      </c>
      <c r="AG2" s="470"/>
      <c r="AH2" s="471"/>
      <c r="AI2" s="492" t="s">
        <v>7</v>
      </c>
    </row>
    <row r="3" spans="1:35" ht="10.5" customHeight="1" x14ac:dyDescent="0.2">
      <c r="A3" s="90" t="s">
        <v>8</v>
      </c>
      <c r="B3" s="4" t="s">
        <v>9</v>
      </c>
      <c r="C3" s="4" t="s">
        <v>10</v>
      </c>
      <c r="D3" s="4" t="s">
        <v>11</v>
      </c>
      <c r="E3" s="4" t="s">
        <v>12</v>
      </c>
      <c r="F3" s="5" t="s">
        <v>14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6" t="s">
        <v>14</v>
      </c>
      <c r="M3" s="7" t="s">
        <v>9</v>
      </c>
      <c r="N3" s="4" t="s">
        <v>10</v>
      </c>
      <c r="O3" s="4" t="s">
        <v>11</v>
      </c>
      <c r="P3" s="4" t="s">
        <v>12</v>
      </c>
      <c r="Q3" s="4" t="s">
        <v>13</v>
      </c>
      <c r="R3" s="6" t="s">
        <v>14</v>
      </c>
      <c r="S3" s="4" t="s">
        <v>9</v>
      </c>
      <c r="T3" s="4" t="s">
        <v>10</v>
      </c>
      <c r="U3" s="4" t="s">
        <v>11</v>
      </c>
      <c r="V3" s="4" t="s">
        <v>12</v>
      </c>
      <c r="W3" s="4" t="s">
        <v>13</v>
      </c>
      <c r="X3" s="6" t="s">
        <v>14</v>
      </c>
      <c r="Y3" s="4" t="s">
        <v>9</v>
      </c>
      <c r="Z3" s="4" t="s">
        <v>10</v>
      </c>
      <c r="AA3" s="4" t="s">
        <v>11</v>
      </c>
      <c r="AB3" s="8" t="s">
        <v>14</v>
      </c>
      <c r="AC3" s="8" t="s">
        <v>9</v>
      </c>
      <c r="AD3" s="8" t="s">
        <v>10</v>
      </c>
      <c r="AE3" s="9" t="s">
        <v>14</v>
      </c>
      <c r="AF3" s="9" t="s">
        <v>9</v>
      </c>
      <c r="AG3" s="9" t="s">
        <v>10</v>
      </c>
      <c r="AH3" s="10" t="s">
        <v>14</v>
      </c>
      <c r="AI3" s="492"/>
    </row>
    <row r="4" spans="1:35" ht="12" customHeight="1" x14ac:dyDescent="0.2">
      <c r="A4" s="11" t="s">
        <v>15</v>
      </c>
      <c r="B4" s="25">
        <f>[1]Дворяткина!C8</f>
        <v>44</v>
      </c>
      <c r="C4" s="25">
        <f>[1]Зубенко!C8</f>
        <v>43</v>
      </c>
      <c r="D4" s="25">
        <f>[1]Зубенко!C9</f>
        <v>68</v>
      </c>
      <c r="E4" s="25">
        <f>[1]Барихин!C8</f>
        <v>50</v>
      </c>
      <c r="F4" s="346">
        <f>AVERAGE(B4:E4)</f>
        <v>51.25</v>
      </c>
      <c r="G4" s="25">
        <f>[1]Якунина!C8</f>
        <v>43</v>
      </c>
      <c r="H4" s="25">
        <f>[1]Поленова!C8</f>
        <v>37</v>
      </c>
      <c r="I4" s="25">
        <f>[1]Дворяткина!C9</f>
        <v>30.7</v>
      </c>
      <c r="J4" s="25">
        <f>[1]Степанюгина!C8</f>
        <v>38</v>
      </c>
      <c r="K4" s="25">
        <f>[1]РОманенко!C8</f>
        <v>50</v>
      </c>
      <c r="L4" s="346">
        <f>AVERAGE(G4:K4)</f>
        <v>39.739999999999995</v>
      </c>
      <c r="M4" s="25">
        <f>[1]Васильева!C8</f>
        <v>50</v>
      </c>
      <c r="N4" s="25">
        <f>[1]Барихин!C9</f>
        <v>44</v>
      </c>
      <c r="O4" s="25">
        <f>[1]Федулова!C8</f>
        <v>68</v>
      </c>
      <c r="P4" s="25">
        <f>[1]Зубенко!C10</f>
        <v>39</v>
      </c>
      <c r="Q4" s="25">
        <f>[1]Степанюгина!C9</f>
        <v>48</v>
      </c>
      <c r="R4" s="346">
        <f>AVERAGE(M4:Q4)</f>
        <v>49.8</v>
      </c>
      <c r="S4" s="25">
        <f>[1]Якунина!C9</f>
        <v>59</v>
      </c>
      <c r="T4" s="25">
        <f>[1]Поленова!C9</f>
        <v>24</v>
      </c>
      <c r="U4" s="25">
        <f>[1]РОманенко!C9</f>
        <v>50</v>
      </c>
      <c r="V4" s="25">
        <f>[1]РОманенко!C10</f>
        <v>23</v>
      </c>
      <c r="W4" s="25">
        <f>[1]Степанюгина!C11</f>
        <v>27</v>
      </c>
      <c r="X4" s="346">
        <f>AVERAGE(S4:W4)</f>
        <v>36.6</v>
      </c>
      <c r="Y4" s="25">
        <f>[1]Дворяткина!C10</f>
        <v>34.200000000000003</v>
      </c>
      <c r="Z4" s="25">
        <f>[1]Степанюгина!C10</f>
        <v>52</v>
      </c>
      <c r="AA4" s="25">
        <f>[1]РОманенко!C11</f>
        <v>35</v>
      </c>
      <c r="AB4" s="347">
        <f>AVERAGE(Y4:AA4)</f>
        <v>40.4</v>
      </c>
      <c r="AC4" s="348">
        <f>[1]Поленова!C10</f>
        <v>46</v>
      </c>
      <c r="AD4" s="349">
        <f>[1]Барихин!C10</f>
        <v>68</v>
      </c>
      <c r="AE4" s="350">
        <f>AVERAGE(AC4:AD4)</f>
        <v>57</v>
      </c>
      <c r="AF4" s="108">
        <f>[1]Якунина!C10</f>
        <v>69</v>
      </c>
      <c r="AG4" s="351">
        <f>[1]Барихин!C11</f>
        <v>36</v>
      </c>
      <c r="AH4" s="352">
        <f>AVERAGE(AF4:AG4)</f>
        <v>52.5</v>
      </c>
      <c r="AI4" s="353">
        <f>AVERAGE(F4,L4,R4,X4,AB4,AE4,AH4)</f>
        <v>46.755714285714284</v>
      </c>
    </row>
    <row r="5" spans="1:35" ht="10.5" customHeight="1" x14ac:dyDescent="0.2">
      <c r="A5" s="12" t="s">
        <v>16</v>
      </c>
      <c r="B5" s="25">
        <f>[1]Дворяткина!C11</f>
        <v>52</v>
      </c>
      <c r="C5" s="25">
        <f>[1]Карелина!C8</f>
        <v>82.6</v>
      </c>
      <c r="D5" s="25">
        <f>[1]Карелина!C9</f>
        <v>96</v>
      </c>
      <c r="E5" s="25">
        <f>[1]Барихин!C12</f>
        <v>72.7</v>
      </c>
      <c r="F5" s="346">
        <f t="shared" ref="F5:F6" si="0">AVERAGE(B5:E5)</f>
        <v>75.825000000000003</v>
      </c>
      <c r="G5" s="25">
        <f>[1]Якунина!C11</f>
        <v>50</v>
      </c>
      <c r="H5" s="25">
        <f>[1]Поленова!C11</f>
        <v>56</v>
      </c>
      <c r="I5" s="25">
        <f>[1]Дворяткина!C12</f>
        <v>36</v>
      </c>
      <c r="J5" s="25">
        <f>[1]Степанюгина!C12</f>
        <v>58</v>
      </c>
      <c r="K5" s="25">
        <f>[1]РОманенко!C12</f>
        <v>50</v>
      </c>
      <c r="L5" s="346">
        <f t="shared" ref="L5:L53" si="1">AVERAGE(G5:K5)</f>
        <v>50</v>
      </c>
      <c r="M5" s="25">
        <f>[1]Васильева!C9</f>
        <v>54.2</v>
      </c>
      <c r="N5" s="25">
        <f>[1]Барихин!C13</f>
        <v>84</v>
      </c>
      <c r="O5" s="25">
        <f>[1]Федулова!C9</f>
        <v>76</v>
      </c>
      <c r="P5" s="25">
        <f>[1]Зубенко!C11</f>
        <v>39</v>
      </c>
      <c r="Q5" s="25">
        <f>[1]Степанюгина!C13</f>
        <v>56</v>
      </c>
      <c r="R5" s="346">
        <f t="shared" ref="R5:R54" si="2">AVERAGE(M5:Q5)</f>
        <v>61.839999999999996</v>
      </c>
      <c r="S5" s="25">
        <f>[1]Якунина!C12</f>
        <v>59</v>
      </c>
      <c r="T5" s="25">
        <f>[1]Поленова!C12</f>
        <v>40</v>
      </c>
      <c r="U5" s="25">
        <f>[1]РОманенко!C13</f>
        <v>72</v>
      </c>
      <c r="V5" s="25">
        <f>[1]РОманенко!C14</f>
        <v>40</v>
      </c>
      <c r="W5" s="25">
        <f>[1]Степанюгина!C15</f>
        <v>32</v>
      </c>
      <c r="X5" s="346">
        <f t="shared" ref="X5:X56" si="3">AVERAGE(S5:W5)</f>
        <v>48.6</v>
      </c>
      <c r="Y5" s="354">
        <f>[1]Дворяткина!C13</f>
        <v>36</v>
      </c>
      <c r="Z5" s="25">
        <f>[1]Степанюгина!C14</f>
        <v>60</v>
      </c>
      <c r="AA5" s="25">
        <f>[1]РОманенко!C15</f>
        <v>62</v>
      </c>
      <c r="AB5" s="347">
        <f t="shared" ref="AB5:AB56" si="4">AVERAGE(Y5:AA5)</f>
        <v>52.666666666666664</v>
      </c>
      <c r="AC5" s="348">
        <f>[1]Поленова!C13</f>
        <v>62</v>
      </c>
      <c r="AD5" s="349">
        <f>[1]Барихин!C14</f>
        <v>63.3</v>
      </c>
      <c r="AE5" s="350">
        <f t="shared" ref="AE5:AE56" si="5">AVERAGE(AC5:AD5)</f>
        <v>62.65</v>
      </c>
      <c r="AF5" s="108">
        <f>AVERAGE([1]Якунина!C13,[1]Якунина!C14)</f>
        <v>89</v>
      </c>
      <c r="AG5" s="351">
        <f>[1]Барихин!C15</f>
        <v>36</v>
      </c>
      <c r="AH5" s="352">
        <f t="shared" ref="AH5:AH57" si="6">AVERAGE(AF5:AG5)</f>
        <v>62.5</v>
      </c>
      <c r="AI5" s="353">
        <f t="shared" ref="AI5:AI56" si="7">AVERAGE(F5,L5,R5,X5,AB5,AE5,AH5)</f>
        <v>59.154523809523809</v>
      </c>
    </row>
    <row r="6" spans="1:35" ht="9.75" customHeight="1" x14ac:dyDescent="0.2">
      <c r="A6" s="12" t="s">
        <v>17</v>
      </c>
      <c r="B6" s="25">
        <f>[1]Васильева!C11</f>
        <v>68</v>
      </c>
      <c r="C6" s="25">
        <f>[1]Васильева!C12</f>
        <v>56.5</v>
      </c>
      <c r="D6" s="25">
        <f>[1]Васильева!C13</f>
        <v>64</v>
      </c>
      <c r="E6" s="25">
        <f>[1]Барихин!C19</f>
        <v>77.2</v>
      </c>
      <c r="F6" s="346">
        <f t="shared" si="0"/>
        <v>66.424999999999997</v>
      </c>
      <c r="G6" s="25"/>
      <c r="H6" s="25"/>
      <c r="I6" s="25"/>
      <c r="J6" s="25"/>
      <c r="K6" s="25"/>
      <c r="L6" s="346"/>
      <c r="M6" s="25"/>
      <c r="N6" s="25"/>
      <c r="O6" s="25"/>
      <c r="P6" s="25"/>
      <c r="Q6" s="25"/>
      <c r="R6" s="346"/>
      <c r="S6" s="25"/>
      <c r="T6" s="25"/>
      <c r="U6" s="25"/>
      <c r="V6" s="25"/>
      <c r="W6" s="25"/>
      <c r="X6" s="346"/>
      <c r="Y6" s="25"/>
      <c r="Z6" s="25"/>
      <c r="AA6" s="25"/>
      <c r="AB6" s="347"/>
      <c r="AC6" s="348"/>
      <c r="AD6" s="349"/>
      <c r="AE6" s="350"/>
      <c r="AF6" s="108"/>
      <c r="AG6" s="351"/>
      <c r="AH6" s="352"/>
      <c r="AI6" s="353">
        <f t="shared" si="7"/>
        <v>66.424999999999997</v>
      </c>
    </row>
    <row r="7" spans="1:35" ht="10.5" customHeight="1" x14ac:dyDescent="0.2">
      <c r="A7" s="26" t="s">
        <v>134</v>
      </c>
      <c r="B7" s="25"/>
      <c r="C7" s="25"/>
      <c r="D7" s="25"/>
      <c r="E7" s="25"/>
      <c r="F7" s="346"/>
      <c r="G7" s="25">
        <f>[1]Якунина!C15</f>
        <v>52</v>
      </c>
      <c r="H7" s="25">
        <f>[1]Поленова!C14</f>
        <v>41</v>
      </c>
      <c r="I7" s="25">
        <f>[1]Дворяткина!C14</f>
        <v>36</v>
      </c>
      <c r="J7" s="25"/>
      <c r="K7" s="25"/>
      <c r="L7" s="346">
        <f t="shared" si="1"/>
        <v>43</v>
      </c>
      <c r="M7" s="25"/>
      <c r="N7" s="25"/>
      <c r="O7" s="25"/>
      <c r="P7" s="25"/>
      <c r="Q7" s="25"/>
      <c r="R7" s="346"/>
      <c r="S7" s="25"/>
      <c r="T7" s="25"/>
      <c r="U7" s="25"/>
      <c r="V7" s="25"/>
      <c r="W7" s="25"/>
      <c r="X7" s="346"/>
      <c r="Y7" s="25"/>
      <c r="Z7" s="25"/>
      <c r="AA7" s="25"/>
      <c r="AB7" s="347"/>
      <c r="AC7" s="348"/>
      <c r="AD7" s="349"/>
      <c r="AE7" s="350"/>
      <c r="AF7" s="108"/>
      <c r="AG7" s="351"/>
      <c r="AH7" s="352"/>
      <c r="AI7" s="353">
        <f t="shared" si="7"/>
        <v>43</v>
      </c>
    </row>
    <row r="8" spans="1:35" ht="11.25" customHeight="1" x14ac:dyDescent="0.2">
      <c r="A8" s="26" t="s">
        <v>135</v>
      </c>
      <c r="B8" s="25"/>
      <c r="C8" s="25"/>
      <c r="D8" s="25"/>
      <c r="E8" s="25"/>
      <c r="F8" s="346"/>
      <c r="G8" s="25"/>
      <c r="H8" s="25"/>
      <c r="I8" s="25"/>
      <c r="J8" s="25">
        <v>65</v>
      </c>
      <c r="K8" s="25">
        <f>[1]Поленова!C16</f>
        <v>58</v>
      </c>
      <c r="L8" s="346">
        <f t="shared" si="1"/>
        <v>61.5</v>
      </c>
      <c r="M8" s="25"/>
      <c r="N8" s="25"/>
      <c r="O8" s="25"/>
      <c r="P8" s="25"/>
      <c r="Q8" s="25"/>
      <c r="R8" s="346"/>
      <c r="S8" s="25"/>
      <c r="T8" s="25"/>
      <c r="U8" s="25"/>
      <c r="V8" s="25"/>
      <c r="W8" s="25"/>
      <c r="X8" s="346"/>
      <c r="Y8" s="25"/>
      <c r="Z8" s="25"/>
      <c r="AA8" s="25"/>
      <c r="AB8" s="347"/>
      <c r="AC8" s="348"/>
      <c r="AD8" s="349"/>
      <c r="AE8" s="350"/>
      <c r="AF8" s="108"/>
      <c r="AG8" s="351"/>
      <c r="AH8" s="352"/>
      <c r="AI8" s="353">
        <f t="shared" si="7"/>
        <v>61.5</v>
      </c>
    </row>
    <row r="9" spans="1:35" ht="11.25" customHeight="1" x14ac:dyDescent="0.2">
      <c r="A9" s="26" t="s">
        <v>99</v>
      </c>
      <c r="B9" s="25"/>
      <c r="C9" s="25"/>
      <c r="D9" s="25"/>
      <c r="E9" s="25"/>
      <c r="F9" s="346"/>
      <c r="G9" s="25"/>
      <c r="H9" s="25"/>
      <c r="I9" s="25"/>
      <c r="J9" s="25"/>
      <c r="K9" s="25"/>
      <c r="L9" s="346"/>
      <c r="M9" s="25"/>
      <c r="N9" s="25"/>
      <c r="O9" s="25">
        <f>[1]Федулова!C11</f>
        <v>80</v>
      </c>
      <c r="P9" s="25">
        <f>[1]Федулова!C12</f>
        <v>50</v>
      </c>
      <c r="Q9" s="25"/>
      <c r="R9" s="346">
        <f t="shared" si="2"/>
        <v>65</v>
      </c>
      <c r="S9" s="25"/>
      <c r="T9" s="25"/>
      <c r="U9" s="25"/>
      <c r="V9" s="25"/>
      <c r="W9" s="25"/>
      <c r="X9" s="346"/>
      <c r="Y9" s="25"/>
      <c r="Z9" s="25"/>
      <c r="AA9" s="25">
        <f>[1]РОманенко!C17</f>
        <v>62</v>
      </c>
      <c r="AB9" s="347">
        <f t="shared" si="4"/>
        <v>62</v>
      </c>
      <c r="AC9" s="348"/>
      <c r="AD9" s="349"/>
      <c r="AE9" s="350"/>
      <c r="AF9" s="108"/>
      <c r="AG9" s="351"/>
      <c r="AH9" s="352"/>
      <c r="AI9" s="353">
        <f t="shared" si="7"/>
        <v>63.5</v>
      </c>
    </row>
    <row r="10" spans="1:35" ht="11.25" customHeight="1" x14ac:dyDescent="0.2">
      <c r="A10" s="26" t="s">
        <v>149</v>
      </c>
      <c r="B10" s="25"/>
      <c r="C10" s="25"/>
      <c r="D10" s="25"/>
      <c r="E10" s="25"/>
      <c r="F10" s="346"/>
      <c r="G10" s="25"/>
      <c r="H10" s="25"/>
      <c r="I10" s="25"/>
      <c r="J10" s="25"/>
      <c r="K10" s="25"/>
      <c r="L10" s="346"/>
      <c r="M10" s="25"/>
      <c r="N10" s="25"/>
      <c r="O10" s="25"/>
      <c r="P10" s="25"/>
      <c r="Q10" s="25"/>
      <c r="R10" s="346"/>
      <c r="S10" s="25"/>
      <c r="T10" s="25"/>
      <c r="U10" s="25"/>
      <c r="V10" s="25">
        <f>[1]РОманенко!C16</f>
        <v>23</v>
      </c>
      <c r="W10" s="25">
        <f>[1]Васильева!C10</f>
        <v>41</v>
      </c>
      <c r="X10" s="346">
        <f t="shared" si="3"/>
        <v>32</v>
      </c>
      <c r="Y10" s="25"/>
      <c r="Z10" s="25"/>
      <c r="AA10" s="25"/>
      <c r="AB10" s="347"/>
      <c r="AC10" s="348"/>
      <c r="AD10" s="349"/>
      <c r="AE10" s="350"/>
      <c r="AF10" s="108"/>
      <c r="AG10" s="351"/>
      <c r="AH10" s="352"/>
      <c r="AI10" s="353">
        <f t="shared" si="7"/>
        <v>32</v>
      </c>
    </row>
    <row r="11" spans="1:35" ht="9.75" customHeight="1" x14ac:dyDescent="0.2">
      <c r="A11" s="12" t="s">
        <v>102</v>
      </c>
      <c r="B11" s="25"/>
      <c r="C11" s="25"/>
      <c r="D11" s="25"/>
      <c r="E11" s="25"/>
      <c r="F11" s="346"/>
      <c r="G11" s="25"/>
      <c r="H11" s="25"/>
      <c r="I11" s="25"/>
      <c r="J11" s="25"/>
      <c r="K11" s="25"/>
      <c r="L11" s="346"/>
      <c r="M11" s="25"/>
      <c r="N11" s="25"/>
      <c r="O11" s="25"/>
      <c r="P11" s="25"/>
      <c r="Q11" s="25"/>
      <c r="R11" s="346"/>
      <c r="S11" s="25"/>
      <c r="T11" s="25"/>
      <c r="U11" s="25"/>
      <c r="V11" s="25"/>
      <c r="W11" s="25"/>
      <c r="X11" s="346"/>
      <c r="Y11" s="25"/>
      <c r="Z11" s="25"/>
      <c r="AA11" s="25"/>
      <c r="AB11" s="347"/>
      <c r="AC11" s="348"/>
      <c r="AD11" s="349">
        <f>[1]Барихин!C17</f>
        <v>77</v>
      </c>
      <c r="AE11" s="350">
        <f t="shared" si="5"/>
        <v>77</v>
      </c>
      <c r="AF11" s="108"/>
      <c r="AG11" s="351"/>
      <c r="AH11" s="352"/>
      <c r="AI11" s="353">
        <f t="shared" si="7"/>
        <v>77</v>
      </c>
    </row>
    <row r="12" spans="1:35" ht="10.5" customHeight="1" x14ac:dyDescent="0.2">
      <c r="A12" s="12" t="s">
        <v>169</v>
      </c>
      <c r="B12" s="25"/>
      <c r="C12" s="25"/>
      <c r="D12" s="25"/>
      <c r="E12" s="25"/>
      <c r="F12" s="346"/>
      <c r="G12" s="25"/>
      <c r="H12" s="25"/>
      <c r="I12" s="25"/>
      <c r="J12" s="25"/>
      <c r="K12" s="25"/>
      <c r="L12" s="346"/>
      <c r="M12" s="25"/>
      <c r="N12" s="25"/>
      <c r="O12" s="25"/>
      <c r="P12" s="25"/>
      <c r="Q12" s="25"/>
      <c r="R12" s="346"/>
      <c r="S12" s="25"/>
      <c r="T12" s="25"/>
      <c r="U12" s="25"/>
      <c r="V12" s="25"/>
      <c r="W12" s="25"/>
      <c r="X12" s="346"/>
      <c r="Y12" s="25"/>
      <c r="Z12" s="25"/>
      <c r="AA12" s="25"/>
      <c r="AB12" s="347"/>
      <c r="AC12" s="348"/>
      <c r="AD12" s="349"/>
      <c r="AE12" s="350"/>
      <c r="AF12" s="108">
        <f>[1]Якунина!C16</f>
        <v>89</v>
      </c>
      <c r="AG12" s="351"/>
      <c r="AH12" s="352">
        <f t="shared" si="6"/>
        <v>89</v>
      </c>
      <c r="AI12" s="353">
        <f t="shared" si="7"/>
        <v>89</v>
      </c>
    </row>
    <row r="13" spans="1:35" ht="10.5" customHeight="1" x14ac:dyDescent="0.2">
      <c r="A13" s="26" t="s">
        <v>103</v>
      </c>
      <c r="B13" s="25"/>
      <c r="C13" s="25"/>
      <c r="D13" s="25"/>
      <c r="E13" s="25"/>
      <c r="F13" s="346"/>
      <c r="G13" s="25"/>
      <c r="H13" s="25"/>
      <c r="I13" s="25"/>
      <c r="J13" s="25"/>
      <c r="K13" s="25"/>
      <c r="L13" s="346"/>
      <c r="M13" s="25"/>
      <c r="N13" s="25"/>
      <c r="O13" s="25"/>
      <c r="P13" s="25"/>
      <c r="Q13" s="25"/>
      <c r="R13" s="346"/>
      <c r="S13" s="25"/>
      <c r="T13" s="25"/>
      <c r="U13" s="25"/>
      <c r="V13" s="25"/>
      <c r="W13" s="25"/>
      <c r="X13" s="346"/>
      <c r="Y13" s="25"/>
      <c r="Z13" s="25"/>
      <c r="AA13" s="25"/>
      <c r="AB13" s="347"/>
      <c r="AC13" s="348">
        <f>[1]Поленова!C17</f>
        <v>62</v>
      </c>
      <c r="AD13" s="349">
        <f>[1]Барихин!C18</f>
        <v>81.8</v>
      </c>
      <c r="AE13" s="350">
        <f t="shared" si="5"/>
        <v>71.900000000000006</v>
      </c>
      <c r="AF13" s="108"/>
      <c r="AG13" s="351"/>
      <c r="AH13" s="352"/>
      <c r="AI13" s="353">
        <f t="shared" si="7"/>
        <v>71.900000000000006</v>
      </c>
    </row>
    <row r="14" spans="1:35" ht="10.5" customHeight="1" x14ac:dyDescent="0.2">
      <c r="A14" s="26" t="s">
        <v>170</v>
      </c>
      <c r="B14" s="25"/>
      <c r="C14" s="25"/>
      <c r="D14" s="25"/>
      <c r="E14" s="25"/>
      <c r="F14" s="346"/>
      <c r="G14" s="25"/>
      <c r="H14" s="25"/>
      <c r="I14" s="25"/>
      <c r="J14" s="25"/>
      <c r="K14" s="25"/>
      <c r="L14" s="346"/>
      <c r="M14" s="25"/>
      <c r="N14" s="25"/>
      <c r="O14" s="25"/>
      <c r="P14" s="25"/>
      <c r="Q14" s="25"/>
      <c r="R14" s="346"/>
      <c r="S14" s="25"/>
      <c r="T14" s="25"/>
      <c r="U14" s="25"/>
      <c r="V14" s="25"/>
      <c r="W14" s="25"/>
      <c r="X14" s="346"/>
      <c r="Y14" s="25"/>
      <c r="Z14" s="25"/>
      <c r="AA14" s="25"/>
      <c r="AB14" s="347"/>
      <c r="AC14" s="348"/>
      <c r="AD14" s="349"/>
      <c r="AE14" s="350"/>
      <c r="AF14" s="108">
        <f>[1]Якунина!C17</f>
        <v>100</v>
      </c>
      <c r="AG14" s="351"/>
      <c r="AH14" s="352">
        <f t="shared" si="6"/>
        <v>100</v>
      </c>
      <c r="AI14" s="353">
        <f t="shared" si="7"/>
        <v>100</v>
      </c>
    </row>
    <row r="15" spans="1:35" ht="9.75" customHeight="1" x14ac:dyDescent="0.2">
      <c r="A15" s="26" t="s">
        <v>171</v>
      </c>
      <c r="B15" s="25"/>
      <c r="C15" s="25"/>
      <c r="D15" s="25"/>
      <c r="E15" s="25"/>
      <c r="F15" s="346"/>
      <c r="G15" s="25"/>
      <c r="H15" s="25"/>
      <c r="I15" s="25"/>
      <c r="J15" s="25"/>
      <c r="K15" s="25"/>
      <c r="L15" s="346"/>
      <c r="M15" s="25"/>
      <c r="N15" s="25"/>
      <c r="O15" s="25"/>
      <c r="P15" s="25"/>
      <c r="Q15" s="25"/>
      <c r="R15" s="346"/>
      <c r="S15" s="25"/>
      <c r="T15" s="25"/>
      <c r="U15" s="25"/>
      <c r="V15" s="25"/>
      <c r="W15" s="25"/>
      <c r="X15" s="346"/>
      <c r="Y15" s="25"/>
      <c r="Z15" s="25"/>
      <c r="AA15" s="25"/>
      <c r="AB15" s="347"/>
      <c r="AC15" s="348"/>
      <c r="AD15" s="349"/>
      <c r="AE15" s="350"/>
      <c r="AF15" s="108"/>
      <c r="AG15" s="351">
        <f>[1]Федулова!C10</f>
        <v>54</v>
      </c>
      <c r="AH15" s="352">
        <f t="shared" si="6"/>
        <v>54</v>
      </c>
      <c r="AI15" s="353">
        <f t="shared" si="7"/>
        <v>54</v>
      </c>
    </row>
    <row r="16" spans="1:35" ht="9.75" customHeight="1" x14ac:dyDescent="0.2">
      <c r="A16" s="26" t="s">
        <v>167</v>
      </c>
      <c r="B16" s="25"/>
      <c r="C16" s="25">
        <f>[1]Карелина!C10</f>
        <v>95.6</v>
      </c>
      <c r="D16" s="25"/>
      <c r="E16" s="25"/>
      <c r="F16" s="346">
        <f>AVERAGE(B16:E16)</f>
        <v>95.6</v>
      </c>
      <c r="G16" s="25"/>
      <c r="H16" s="25"/>
      <c r="I16" s="25"/>
      <c r="J16" s="25"/>
      <c r="K16" s="25"/>
      <c r="L16" s="346"/>
      <c r="M16" s="25"/>
      <c r="N16" s="25"/>
      <c r="O16" s="25"/>
      <c r="P16" s="25"/>
      <c r="Q16" s="25"/>
      <c r="R16" s="346"/>
      <c r="S16" s="25"/>
      <c r="T16" s="25"/>
      <c r="U16" s="25"/>
      <c r="V16" s="25"/>
      <c r="W16" s="25"/>
      <c r="X16" s="346"/>
      <c r="Y16" s="25"/>
      <c r="Z16" s="25"/>
      <c r="AA16" s="25"/>
      <c r="AB16" s="347"/>
      <c r="AC16" s="348"/>
      <c r="AD16" s="349"/>
      <c r="AE16" s="350"/>
      <c r="AF16" s="108"/>
      <c r="AG16" s="351"/>
      <c r="AH16" s="352"/>
      <c r="AI16" s="353">
        <f t="shared" si="7"/>
        <v>95.6</v>
      </c>
    </row>
    <row r="17" spans="1:35" ht="10.5" customHeight="1" x14ac:dyDescent="0.2">
      <c r="A17" s="12" t="s">
        <v>88</v>
      </c>
      <c r="B17" s="25">
        <f>AVERAGE([1]Бойко!C8,[1]Ховрина!C8)</f>
        <v>71.849999999999994</v>
      </c>
      <c r="C17" s="25">
        <f>[1]Нефедова!C9</f>
        <v>52</v>
      </c>
      <c r="D17" s="25">
        <f>AVERAGE([1]Ховрина!C9,[1]Камазенок!C8)</f>
        <v>80.099999999999994</v>
      </c>
      <c r="E17" s="25">
        <f>[1]Трякова!C8</f>
        <v>59</v>
      </c>
      <c r="F17" s="346">
        <f t="shared" ref="F17:F21" si="8">AVERAGE(B17:E17)</f>
        <v>65.737499999999997</v>
      </c>
      <c r="G17" s="25">
        <f>AVERAGE([1]Бойко!C9,[1]Камазенок!C9)</f>
        <v>61.45</v>
      </c>
      <c r="H17" s="25">
        <f>AVERAGE([1]Бойко!C10,[1]Трякова!C9)</f>
        <v>55</v>
      </c>
      <c r="I17" s="25">
        <f>AVERAGE([1]Майоров!C8,[1]Трякова!C10)</f>
        <v>54</v>
      </c>
      <c r="J17" s="25">
        <f>AVERAGE([1]Бойко!C11,[1]Трякова!C11)</f>
        <v>57.5</v>
      </c>
      <c r="K17" s="25">
        <f>AVERAGE([1]Бойко!C12,[1]Камазенок!C10)</f>
        <v>57.6</v>
      </c>
      <c r="L17" s="346">
        <f t="shared" si="1"/>
        <v>57.11</v>
      </c>
      <c r="M17" s="25">
        <f>[1]Бойко!C13</f>
        <v>58</v>
      </c>
      <c r="N17" s="25">
        <f>AVERAGE([1]Трякова!C12,[1]Камазенок!C11)</f>
        <v>67.150000000000006</v>
      </c>
      <c r="O17" s="25">
        <f>AVERAGE([1]Майоров!C9,[1]Трякова!C13)</f>
        <v>72</v>
      </c>
      <c r="P17" s="25">
        <f>[1]Майоров!C10</f>
        <v>39</v>
      </c>
      <c r="Q17" s="25">
        <f>AVERAGE([1]Майоров!C11,[1]Камазенок!C12)</f>
        <v>66.8</v>
      </c>
      <c r="R17" s="346">
        <f t="shared" si="2"/>
        <v>60.589999999999996</v>
      </c>
      <c r="S17" s="25">
        <f>[1]Ховрина!C10</f>
        <v>68</v>
      </c>
      <c r="T17" s="25">
        <f>AVERAGE([1]Трякова!C14,[1]Камазенок!C13)</f>
        <v>71.3</v>
      </c>
      <c r="U17" s="25">
        <f>AVERAGE([1]Ховрина!C11,[1]Трякова!C15)</f>
        <v>67.849999999999994</v>
      </c>
      <c r="V17" s="25">
        <f>[1]Ховрина!C12</f>
        <v>28</v>
      </c>
      <c r="W17" s="25">
        <f>[1]Бойко!C14</f>
        <v>40.9</v>
      </c>
      <c r="X17" s="346">
        <f t="shared" si="3"/>
        <v>55.21</v>
      </c>
      <c r="Y17" s="25">
        <f>AVERAGE([1]Майоров!C12,[1]Камазенок!C14)</f>
        <v>63.65</v>
      </c>
      <c r="Z17" s="25">
        <f>AVERAGE([1]Майоров!C13,[1]Трякова!C16)</f>
        <v>91.5</v>
      </c>
      <c r="AA17" s="25">
        <f>[1]Бойко!C15</f>
        <v>54</v>
      </c>
      <c r="AB17" s="347">
        <f t="shared" si="4"/>
        <v>69.716666666666669</v>
      </c>
      <c r="AC17" s="348">
        <f>AVERAGE([1]Бойко!C16,[1]Ховрина!C13)</f>
        <v>72.5</v>
      </c>
      <c r="AD17" s="349">
        <f>[1]Ховрина!C14</f>
        <v>59</v>
      </c>
      <c r="AE17" s="350">
        <f t="shared" si="5"/>
        <v>65.75</v>
      </c>
      <c r="AF17" s="108">
        <f>AVERAGE([1]Ховрина!C15,[1]Камазенок!C15)</f>
        <v>85.25</v>
      </c>
      <c r="AG17" s="351">
        <f>AVERAGE([1]Ховрина!C16,[1]Камазенок!C16)</f>
        <v>49.4</v>
      </c>
      <c r="AH17" s="352">
        <f t="shared" si="6"/>
        <v>67.325000000000003</v>
      </c>
      <c r="AI17" s="353">
        <f t="shared" si="7"/>
        <v>63.062738095238096</v>
      </c>
    </row>
    <row r="18" spans="1:35" ht="10.5" customHeight="1" x14ac:dyDescent="0.2">
      <c r="A18" s="12" t="s">
        <v>18</v>
      </c>
      <c r="B18" s="25">
        <f>[1]Зубова!C8</f>
        <v>76</v>
      </c>
      <c r="C18" s="25">
        <f>[1]Несяева!C8</f>
        <v>60</v>
      </c>
      <c r="D18" s="25">
        <f>[1]Несяева!C9</f>
        <v>64</v>
      </c>
      <c r="E18" s="25">
        <f>[1]Несяева!C10</f>
        <v>36</v>
      </c>
      <c r="F18" s="346">
        <f t="shared" si="8"/>
        <v>59</v>
      </c>
      <c r="G18" s="25">
        <f>[1]Быкова!C8</f>
        <v>42</v>
      </c>
      <c r="H18" s="25">
        <f>[1]Манченкова!C8</f>
        <v>33</v>
      </c>
      <c r="I18" s="25">
        <f>[1]Манченкова!C9</f>
        <v>34</v>
      </c>
      <c r="J18" s="25">
        <f>[1]Лялюшкина!C9</f>
        <v>50</v>
      </c>
      <c r="K18" s="25">
        <f>[1]Лялюшкина!C10</f>
        <v>38</v>
      </c>
      <c r="L18" s="346">
        <f t="shared" si="1"/>
        <v>39.4</v>
      </c>
      <c r="M18" s="25">
        <f>[1]Зубова!C9</f>
        <v>37.5</v>
      </c>
      <c r="N18" s="25">
        <f>[1]Зубова!C10</f>
        <v>64</v>
      </c>
      <c r="O18" s="25">
        <f>[1]Несяева!C11</f>
        <v>36</v>
      </c>
      <c r="P18" s="25">
        <f>[1]Вылуска!C9</f>
        <v>50</v>
      </c>
      <c r="Q18" s="25">
        <f>[1]Манченкова!C10</f>
        <v>33.299999999999997</v>
      </c>
      <c r="R18" s="346">
        <f t="shared" si="2"/>
        <v>44.160000000000004</v>
      </c>
      <c r="S18" s="25">
        <f>[1]Быкова!C9</f>
        <v>41</v>
      </c>
      <c r="T18" s="25">
        <f>[1]Быкова!C10</f>
        <v>32</v>
      </c>
      <c r="U18" s="25">
        <f>[1]Лялюшкина!C11</f>
        <v>52</v>
      </c>
      <c r="V18" s="25">
        <f>[1]Лялюшкина!C12</f>
        <v>16</v>
      </c>
      <c r="W18" s="25">
        <f>[1]Вылуска!C10</f>
        <v>40</v>
      </c>
      <c r="X18" s="346">
        <f t="shared" si="3"/>
        <v>36.200000000000003</v>
      </c>
      <c r="Y18" s="25">
        <f>[1]Быкова!C11</f>
        <v>24</v>
      </c>
      <c r="Z18" s="25">
        <f>[1]Зубова!C11</f>
        <v>52</v>
      </c>
      <c r="AA18" s="25">
        <f>[1]Манченкова!C11</f>
        <v>37</v>
      </c>
      <c r="AB18" s="347">
        <f t="shared" si="4"/>
        <v>37.666666666666664</v>
      </c>
      <c r="AC18" s="348">
        <f>[1]Зубова!C12</f>
        <v>50</v>
      </c>
      <c r="AD18" s="349">
        <f>[1]Вылуска!C11</f>
        <v>63</v>
      </c>
      <c r="AE18" s="350">
        <f t="shared" si="5"/>
        <v>56.5</v>
      </c>
      <c r="AF18" s="108">
        <f>[1]Быкова!C12</f>
        <v>29</v>
      </c>
      <c r="AG18" s="351">
        <f>[1]Вылуска!C12</f>
        <v>33</v>
      </c>
      <c r="AH18" s="352">
        <f t="shared" si="6"/>
        <v>31</v>
      </c>
      <c r="AI18" s="353">
        <f t="shared" si="7"/>
        <v>43.418095238095233</v>
      </c>
    </row>
    <row r="19" spans="1:35" ht="9.75" customHeight="1" x14ac:dyDescent="0.2">
      <c r="A19" s="12" t="s">
        <v>100</v>
      </c>
      <c r="B19" s="25"/>
      <c r="C19" s="25"/>
      <c r="D19" s="25"/>
      <c r="E19" s="25"/>
      <c r="F19" s="346"/>
      <c r="G19" s="25"/>
      <c r="H19" s="25"/>
      <c r="I19" s="25"/>
      <c r="J19" s="25"/>
      <c r="K19" s="25"/>
      <c r="L19" s="346"/>
      <c r="M19" s="25"/>
      <c r="N19" s="25"/>
      <c r="O19" s="25"/>
      <c r="P19" s="25"/>
      <c r="Q19" s="25">
        <f>[1]Манченкова!C15</f>
        <v>60</v>
      </c>
      <c r="R19" s="346">
        <f t="shared" si="2"/>
        <v>60</v>
      </c>
      <c r="S19" s="25"/>
      <c r="T19" s="25"/>
      <c r="U19" s="25"/>
      <c r="V19" s="25"/>
      <c r="W19" s="25"/>
      <c r="X19" s="346"/>
      <c r="Y19" s="25"/>
      <c r="Z19" s="25"/>
      <c r="AA19" s="25"/>
      <c r="AB19" s="347"/>
      <c r="AC19" s="348"/>
      <c r="AD19" s="349"/>
      <c r="AE19" s="350"/>
      <c r="AF19" s="108"/>
      <c r="AG19" s="351"/>
      <c r="AH19" s="352"/>
      <c r="AI19" s="353">
        <f t="shared" si="7"/>
        <v>60</v>
      </c>
    </row>
    <row r="20" spans="1:35" ht="9.75" customHeight="1" x14ac:dyDescent="0.2">
      <c r="A20" s="12" t="s">
        <v>130</v>
      </c>
      <c r="B20" s="25"/>
      <c r="C20" s="25"/>
      <c r="D20" s="25"/>
      <c r="E20" s="25"/>
      <c r="F20" s="346"/>
      <c r="G20" s="25"/>
      <c r="H20" s="25"/>
      <c r="I20" s="25"/>
      <c r="J20" s="25"/>
      <c r="K20" s="25"/>
      <c r="L20" s="346"/>
      <c r="M20" s="25">
        <f>[1]Зубова!C14</f>
        <v>54</v>
      </c>
      <c r="N20" s="25">
        <f>[1]Зубова!C15</f>
        <v>72</v>
      </c>
      <c r="O20" s="25">
        <f>[1]Несяева!C15</f>
        <v>36</v>
      </c>
      <c r="P20" s="25">
        <f>[1]Вылуска!C13</f>
        <v>72</v>
      </c>
      <c r="Q20" s="25"/>
      <c r="R20" s="346">
        <f t="shared" si="2"/>
        <v>58.5</v>
      </c>
      <c r="S20" s="25"/>
      <c r="T20" s="25"/>
      <c r="U20" s="25"/>
      <c r="V20" s="25"/>
      <c r="W20" s="25"/>
      <c r="X20" s="346"/>
      <c r="Y20" s="25"/>
      <c r="Z20" s="25"/>
      <c r="AA20" s="25"/>
      <c r="AB20" s="347"/>
      <c r="AC20" s="348"/>
      <c r="AD20" s="349"/>
      <c r="AE20" s="350"/>
      <c r="AF20" s="108"/>
      <c r="AG20" s="351"/>
      <c r="AH20" s="352"/>
      <c r="AI20" s="353">
        <f t="shared" si="7"/>
        <v>58.5</v>
      </c>
    </row>
    <row r="21" spans="1:35" ht="9" customHeight="1" x14ac:dyDescent="0.2">
      <c r="A21" s="12" t="s">
        <v>19</v>
      </c>
      <c r="B21" s="25">
        <f>[1]Зубова!C13</f>
        <v>96</v>
      </c>
      <c r="C21" s="25">
        <f>[1]Несяева!C12</f>
        <v>60</v>
      </c>
      <c r="D21" s="25">
        <f>[1]Несяева!C13</f>
        <v>64</v>
      </c>
      <c r="E21" s="25">
        <f>[1]Несяева!C14</f>
        <v>36</v>
      </c>
      <c r="F21" s="346">
        <f t="shared" si="8"/>
        <v>64</v>
      </c>
      <c r="G21" s="25">
        <f>[1]Быкова!C13</f>
        <v>54</v>
      </c>
      <c r="H21" s="25">
        <f>[1]Манченкова!C12</f>
        <v>74</v>
      </c>
      <c r="I21" s="25">
        <f>[1]Манченкова!C13</f>
        <v>61</v>
      </c>
      <c r="J21" s="25">
        <f>[1]Лялюшкина!C13</f>
        <v>57</v>
      </c>
      <c r="K21" s="25">
        <f>[1]Лялюшкина!C14</f>
        <v>38</v>
      </c>
      <c r="L21" s="346">
        <f t="shared" si="1"/>
        <v>56.8</v>
      </c>
      <c r="M21" s="25"/>
      <c r="N21" s="25"/>
      <c r="O21" s="25"/>
      <c r="P21" s="25"/>
      <c r="Q21" s="25"/>
      <c r="R21" s="346"/>
      <c r="S21" s="25"/>
      <c r="T21" s="25"/>
      <c r="U21" s="25"/>
      <c r="V21" s="25"/>
      <c r="W21" s="25"/>
      <c r="X21" s="346"/>
      <c r="Y21" s="25"/>
      <c r="Z21" s="25"/>
      <c r="AA21" s="25"/>
      <c r="AB21" s="347"/>
      <c r="AC21" s="348"/>
      <c r="AD21" s="349"/>
      <c r="AE21" s="350"/>
      <c r="AF21" s="108"/>
      <c r="AG21" s="351"/>
      <c r="AH21" s="352"/>
      <c r="AI21" s="353">
        <f t="shared" si="7"/>
        <v>60.4</v>
      </c>
    </row>
    <row r="22" spans="1:35" ht="9" customHeight="1" x14ac:dyDescent="0.2">
      <c r="A22" s="12" t="s">
        <v>172</v>
      </c>
      <c r="B22" s="25"/>
      <c r="C22" s="25"/>
      <c r="D22" s="25"/>
      <c r="E22" s="25"/>
      <c r="F22" s="346"/>
      <c r="G22" s="25"/>
      <c r="H22" s="25"/>
      <c r="I22" s="25"/>
      <c r="J22" s="25"/>
      <c r="K22" s="25"/>
      <c r="L22" s="346"/>
      <c r="M22" s="25"/>
      <c r="N22" s="25"/>
      <c r="O22" s="25"/>
      <c r="P22" s="25"/>
      <c r="Q22" s="25"/>
      <c r="R22" s="346"/>
      <c r="S22" s="25">
        <f>[1]Быкова!C14</f>
        <v>55</v>
      </c>
      <c r="T22" s="25">
        <f>[1]Быкова!C15</f>
        <v>52</v>
      </c>
      <c r="U22" s="25">
        <f>[1]Лялюшкина!C15</f>
        <v>56</v>
      </c>
      <c r="V22" s="25">
        <f>[1]Лялюшкина!C16</f>
        <v>16</v>
      </c>
      <c r="W22" s="25">
        <f>[1]Вылуска!C14</f>
        <v>59</v>
      </c>
      <c r="X22" s="346">
        <f t="shared" si="3"/>
        <v>47.6</v>
      </c>
      <c r="Y22" s="25">
        <f>[1]Быкова!C16</f>
        <v>20</v>
      </c>
      <c r="Z22" s="25"/>
      <c r="AA22" s="25">
        <f>[1]Манченкова!C14</f>
        <v>45</v>
      </c>
      <c r="AB22" s="347">
        <f t="shared" si="4"/>
        <v>32.5</v>
      </c>
      <c r="AC22" s="348"/>
      <c r="AD22" s="349"/>
      <c r="AE22" s="350"/>
      <c r="AF22" s="108"/>
      <c r="AG22" s="351"/>
      <c r="AH22" s="352"/>
      <c r="AI22" s="353">
        <f t="shared" si="7"/>
        <v>40.049999999999997</v>
      </c>
    </row>
    <row r="23" spans="1:35" ht="9.75" customHeight="1" x14ac:dyDescent="0.2">
      <c r="A23" s="12" t="s">
        <v>173</v>
      </c>
      <c r="B23" s="25"/>
      <c r="C23" s="25"/>
      <c r="D23" s="25"/>
      <c r="E23" s="25"/>
      <c r="F23" s="346"/>
      <c r="G23" s="25"/>
      <c r="H23" s="25"/>
      <c r="I23" s="25"/>
      <c r="J23" s="25"/>
      <c r="K23" s="25"/>
      <c r="L23" s="346"/>
      <c r="M23" s="25"/>
      <c r="N23" s="25"/>
      <c r="O23" s="25"/>
      <c r="P23" s="25"/>
      <c r="Q23" s="25"/>
      <c r="R23" s="346"/>
      <c r="S23" s="25"/>
      <c r="T23" s="25"/>
      <c r="U23" s="25"/>
      <c r="V23" s="25"/>
      <c r="W23" s="25"/>
      <c r="X23" s="346"/>
      <c r="Y23" s="25"/>
      <c r="Z23" s="25"/>
      <c r="AA23" s="25"/>
      <c r="AB23" s="347"/>
      <c r="AC23" s="348">
        <f>[1]Зубова!C16</f>
        <v>57.7</v>
      </c>
      <c r="AD23" s="349">
        <f>[1]Вылуска!C16</f>
        <v>75</v>
      </c>
      <c r="AE23" s="350">
        <f t="shared" si="5"/>
        <v>66.349999999999994</v>
      </c>
      <c r="AF23" s="108">
        <f>[1]Быкова!C17</f>
        <v>57</v>
      </c>
      <c r="AG23" s="351"/>
      <c r="AH23" s="352">
        <f t="shared" si="6"/>
        <v>57</v>
      </c>
      <c r="AI23" s="353">
        <f t="shared" si="7"/>
        <v>61.674999999999997</v>
      </c>
    </row>
    <row r="24" spans="1:35" ht="9.75" customHeight="1" x14ac:dyDescent="0.2">
      <c r="A24" s="12" t="s">
        <v>104</v>
      </c>
      <c r="B24" s="25"/>
      <c r="C24" s="25"/>
      <c r="D24" s="25"/>
      <c r="E24" s="25"/>
      <c r="F24" s="346"/>
      <c r="G24" s="25"/>
      <c r="H24" s="25"/>
      <c r="I24" s="25"/>
      <c r="J24" s="25"/>
      <c r="K24" s="25"/>
      <c r="L24" s="346"/>
      <c r="M24" s="25"/>
      <c r="N24" s="25"/>
      <c r="O24" s="25"/>
      <c r="P24" s="25"/>
      <c r="Q24" s="25"/>
      <c r="R24" s="346"/>
      <c r="S24" s="25"/>
      <c r="T24" s="25"/>
      <c r="U24" s="25"/>
      <c r="V24" s="25"/>
      <c r="W24" s="25"/>
      <c r="X24" s="346"/>
      <c r="Y24" s="25"/>
      <c r="Z24" s="25"/>
      <c r="AA24" s="25"/>
      <c r="AB24" s="347"/>
      <c r="AC24" s="348"/>
      <c r="AD24" s="349"/>
      <c r="AE24" s="350"/>
      <c r="AF24" s="108"/>
      <c r="AG24" s="351">
        <f>[1]Вылуска!C15</f>
        <v>45</v>
      </c>
      <c r="AH24" s="352">
        <f t="shared" si="6"/>
        <v>45</v>
      </c>
      <c r="AI24" s="353">
        <f t="shared" si="7"/>
        <v>45</v>
      </c>
    </row>
    <row r="25" spans="1:35" ht="10.5" customHeight="1" x14ac:dyDescent="0.2">
      <c r="A25" s="12" t="s">
        <v>20</v>
      </c>
      <c r="B25" s="25"/>
      <c r="C25" s="25"/>
      <c r="D25" s="25"/>
      <c r="E25" s="25"/>
      <c r="F25" s="346"/>
      <c r="G25" s="25"/>
      <c r="H25" s="25"/>
      <c r="I25" s="25"/>
      <c r="J25" s="25"/>
      <c r="K25" s="25"/>
      <c r="L25" s="346"/>
      <c r="M25" s="25"/>
      <c r="N25" s="25"/>
      <c r="O25" s="25">
        <f>AVERAGE([1]Кащеева!C8,[1]Вербилова!C17)</f>
        <v>76.25</v>
      </c>
      <c r="P25" s="25">
        <f>[1]Господарчук!C15</f>
        <v>56</v>
      </c>
      <c r="Q25" s="25"/>
      <c r="R25" s="346">
        <f t="shared" si="2"/>
        <v>66.125</v>
      </c>
      <c r="S25" s="25">
        <f>[1]Кащеева!C9</f>
        <v>100</v>
      </c>
      <c r="T25" s="25">
        <f>AVERAGE([1]Кащеева!C10,[1]Господарчук!C16)</f>
        <v>100</v>
      </c>
      <c r="U25" s="25">
        <f>AVERAGE([1]Кащеева!C11,[1]Вербилова!C14)</f>
        <v>86</v>
      </c>
      <c r="V25" s="25">
        <f>[1]Кащеева!C12</f>
        <v>66.7</v>
      </c>
      <c r="W25" s="25">
        <f>[1]Господарчук!C17</f>
        <v>45.5</v>
      </c>
      <c r="X25" s="346">
        <f t="shared" si="3"/>
        <v>79.64</v>
      </c>
      <c r="Y25" s="25">
        <f>AVERAGE([1]Кащеева!C13,[1]Господарчук!C18)</f>
        <v>68.599999999999994</v>
      </c>
      <c r="Z25" s="25">
        <f>AVERAGE([1]Кащеева!C14,[1]Господарчук!C19)</f>
        <v>92.3</v>
      </c>
      <c r="AA25" s="25">
        <f>[1]Кащеева!C15</f>
        <v>75</v>
      </c>
      <c r="AB25" s="347">
        <f t="shared" si="4"/>
        <v>78.633333333333326</v>
      </c>
      <c r="AC25" s="348">
        <f>[1]Господарчук!C20</f>
        <v>100</v>
      </c>
      <c r="AD25" s="349">
        <f>[1]Кащеева!$C$17</f>
        <v>100</v>
      </c>
      <c r="AE25" s="350">
        <f t="shared" si="5"/>
        <v>100</v>
      </c>
      <c r="AF25" s="108">
        <f>[1]Кащеева!$C$18</f>
        <v>100</v>
      </c>
      <c r="AG25" s="351">
        <f>[1]Кащеева!$C$19</f>
        <v>100</v>
      </c>
      <c r="AH25" s="352">
        <f t="shared" si="6"/>
        <v>100</v>
      </c>
      <c r="AI25" s="353">
        <f t="shared" si="7"/>
        <v>84.879666666666665</v>
      </c>
    </row>
    <row r="26" spans="1:35" ht="11.25" customHeight="1" x14ac:dyDescent="0.2">
      <c r="A26" s="12" t="s">
        <v>105</v>
      </c>
      <c r="B26" s="25"/>
      <c r="C26" s="25"/>
      <c r="D26" s="25">
        <f>[1]Кащеева!C22</f>
        <v>100</v>
      </c>
      <c r="E26" s="25">
        <f>[1]Кащеева!C23</f>
        <v>100</v>
      </c>
      <c r="F26" s="346">
        <f>AVERAGE(B26:E26)</f>
        <v>100</v>
      </c>
      <c r="G26" s="25">
        <f>[1]Кащеева!C24</f>
        <v>100</v>
      </c>
      <c r="H26" s="25">
        <f>[1]Кащеева!C25</f>
        <v>100</v>
      </c>
      <c r="I26" s="25">
        <f>[1]Господарчук!C23</f>
        <v>61.5</v>
      </c>
      <c r="J26" s="25">
        <f>[1]Господарчук!C24</f>
        <v>84.6</v>
      </c>
      <c r="K26" s="25">
        <f>[1]Вербилова!C19</f>
        <v>69</v>
      </c>
      <c r="L26" s="346">
        <f t="shared" si="1"/>
        <v>83.02000000000001</v>
      </c>
      <c r="M26" s="25"/>
      <c r="N26" s="25"/>
      <c r="O26" s="25"/>
      <c r="P26" s="25"/>
      <c r="Q26" s="25"/>
      <c r="R26" s="346"/>
      <c r="S26" s="25"/>
      <c r="T26" s="25"/>
      <c r="U26" s="25"/>
      <c r="V26" s="25"/>
      <c r="W26" s="25"/>
      <c r="X26" s="346"/>
      <c r="Y26" s="25"/>
      <c r="Z26" s="25"/>
      <c r="AA26" s="25"/>
      <c r="AB26" s="347"/>
      <c r="AC26" s="348"/>
      <c r="AD26" s="349"/>
      <c r="AE26" s="350"/>
      <c r="AF26" s="108"/>
      <c r="AG26" s="351"/>
      <c r="AH26" s="352"/>
      <c r="AI26" s="353">
        <f t="shared" si="7"/>
        <v>91.51</v>
      </c>
    </row>
    <row r="27" spans="1:35" ht="10.5" customHeight="1" x14ac:dyDescent="0.2">
      <c r="A27" s="12" t="s">
        <v>106</v>
      </c>
      <c r="B27" s="25"/>
      <c r="C27" s="25"/>
      <c r="D27" s="25"/>
      <c r="E27" s="25"/>
      <c r="F27" s="346"/>
      <c r="G27" s="25"/>
      <c r="H27" s="25"/>
      <c r="I27" s="25"/>
      <c r="J27" s="25"/>
      <c r="K27" s="25"/>
      <c r="L27" s="346"/>
      <c r="M27" s="25"/>
      <c r="N27" s="25"/>
      <c r="O27" s="25"/>
      <c r="P27" s="25"/>
      <c r="Q27" s="25"/>
      <c r="R27" s="346"/>
      <c r="S27" s="25"/>
      <c r="T27" s="25"/>
      <c r="U27" s="25"/>
      <c r="V27" s="25"/>
      <c r="W27" s="25"/>
      <c r="X27" s="346"/>
      <c r="Y27" s="25"/>
      <c r="Z27" s="25"/>
      <c r="AA27" s="25"/>
      <c r="AB27" s="347"/>
      <c r="AC27" s="348"/>
      <c r="AD27" s="349">
        <f>[1]Кащеева!C20</f>
        <v>100</v>
      </c>
      <c r="AE27" s="350">
        <f t="shared" si="5"/>
        <v>100</v>
      </c>
      <c r="AF27" s="108"/>
      <c r="AG27" s="351"/>
      <c r="AH27" s="352"/>
      <c r="AI27" s="353">
        <f t="shared" si="7"/>
        <v>100</v>
      </c>
    </row>
    <row r="28" spans="1:35" ht="9.75" customHeight="1" x14ac:dyDescent="0.2">
      <c r="A28" s="12" t="s">
        <v>177</v>
      </c>
      <c r="B28" s="25"/>
      <c r="C28" s="25"/>
      <c r="D28" s="25"/>
      <c r="E28" s="25"/>
      <c r="F28" s="346"/>
      <c r="G28" s="25"/>
      <c r="H28" s="25"/>
      <c r="I28" s="25"/>
      <c r="J28" s="25"/>
      <c r="K28" s="25"/>
      <c r="L28" s="346"/>
      <c r="M28" s="25"/>
      <c r="N28" s="25"/>
      <c r="O28" s="25"/>
      <c r="P28" s="25"/>
      <c r="Q28" s="25"/>
      <c r="R28" s="346"/>
      <c r="S28" s="25"/>
      <c r="T28" s="25"/>
      <c r="U28" s="25"/>
      <c r="V28" s="25"/>
      <c r="W28" s="25"/>
      <c r="X28" s="346"/>
      <c r="Y28" s="25"/>
      <c r="Z28" s="25"/>
      <c r="AA28" s="25"/>
      <c r="AB28" s="347"/>
      <c r="AC28" s="348"/>
      <c r="AD28" s="349"/>
      <c r="AE28" s="350"/>
      <c r="AF28" s="108"/>
      <c r="AG28" s="351">
        <f>[1]Кащеева!C26</f>
        <v>100</v>
      </c>
      <c r="AH28" s="352">
        <f t="shared" si="6"/>
        <v>100</v>
      </c>
      <c r="AI28" s="353">
        <f t="shared" si="7"/>
        <v>100</v>
      </c>
    </row>
    <row r="29" spans="1:35" ht="9.75" customHeight="1" x14ac:dyDescent="0.2">
      <c r="A29" s="12" t="s">
        <v>21</v>
      </c>
      <c r="B29" s="25">
        <f>[1]Верхотурова!C8</f>
        <v>76</v>
      </c>
      <c r="C29" s="25">
        <f>[1]Верхотурова!C9</f>
        <v>69</v>
      </c>
      <c r="D29" s="25">
        <f>[1]Верхотурова!C10</f>
        <v>84</v>
      </c>
      <c r="E29" s="25">
        <f>[1]Горошко!C8</f>
        <v>72.7</v>
      </c>
      <c r="F29" s="346">
        <f t="shared" ref="F29:F56" si="9">AVERAGE(B29:E29)</f>
        <v>75.424999999999997</v>
      </c>
      <c r="G29" s="25">
        <f>[1]Верхотурова!C11</f>
        <v>57</v>
      </c>
      <c r="H29" s="25">
        <f>[1]Верхотурова!C12</f>
        <v>63</v>
      </c>
      <c r="I29" s="25">
        <f>[1]Горошко!C9</f>
        <v>61.5</v>
      </c>
      <c r="J29" s="25">
        <f>[1]Евсеева!C8</f>
        <v>61.5</v>
      </c>
      <c r="K29" s="25">
        <f>[1]Горошко!C10</f>
        <v>65.400000000000006</v>
      </c>
      <c r="L29" s="346">
        <f t="shared" si="1"/>
        <v>61.679999999999993</v>
      </c>
      <c r="M29" s="25">
        <f>[1]Евсеева!C9</f>
        <v>25</v>
      </c>
      <c r="N29" s="25">
        <f>[1]Корнев!C8</f>
        <v>64</v>
      </c>
      <c r="O29" s="25">
        <f>[1]Евсеева!C10</f>
        <v>20</v>
      </c>
      <c r="P29" s="25">
        <f>[1]Евсеева!C11</f>
        <v>21</v>
      </c>
      <c r="Q29" s="25">
        <f>[1]Верхотурова!C13</f>
        <v>64</v>
      </c>
      <c r="R29" s="346">
        <f t="shared" si="2"/>
        <v>38.799999999999997</v>
      </c>
      <c r="S29" s="25">
        <f>[1]Корнев!C9</f>
        <v>72</v>
      </c>
      <c r="T29" s="25">
        <f>[1]Верхотурова!C14</f>
        <v>80</v>
      </c>
      <c r="U29" s="25">
        <f>[1]Верхотурова!C15</f>
        <v>64</v>
      </c>
      <c r="V29" s="25">
        <f>[1]Евсеева!C17</f>
        <v>26.3</v>
      </c>
      <c r="W29" s="25">
        <f>[1]Евсеева!C18</f>
        <v>31.8</v>
      </c>
      <c r="X29" s="346">
        <f t="shared" si="3"/>
        <v>54.820000000000007</v>
      </c>
      <c r="Y29" s="25">
        <f>[1]Корнев!C10</f>
        <v>60</v>
      </c>
      <c r="Z29" s="25">
        <f>[1]Евсеева!C14</f>
        <v>60</v>
      </c>
      <c r="AA29" s="25">
        <f>[1]Корнев!C11</f>
        <v>62</v>
      </c>
      <c r="AB29" s="347">
        <f t="shared" si="4"/>
        <v>60.666666666666664</v>
      </c>
      <c r="AC29" s="348">
        <f>[1]Корнев!C12</f>
        <v>81</v>
      </c>
      <c r="AD29" s="349">
        <f>[1]Евсеева!C15</f>
        <v>56</v>
      </c>
      <c r="AE29" s="350">
        <f t="shared" si="5"/>
        <v>68.5</v>
      </c>
      <c r="AF29" s="108">
        <f>AVERAGE([1]Евсеева!C16,[1]Корнев!C13)</f>
        <v>84</v>
      </c>
      <c r="AG29" s="351">
        <f>[1]Верхотурова!C16</f>
        <v>45</v>
      </c>
      <c r="AH29" s="352">
        <f t="shared" si="6"/>
        <v>64.5</v>
      </c>
      <c r="AI29" s="353">
        <f t="shared" si="7"/>
        <v>60.627380952380953</v>
      </c>
    </row>
    <row r="30" spans="1:35" ht="9.75" customHeight="1" x14ac:dyDescent="0.2">
      <c r="A30" s="12" t="s">
        <v>22</v>
      </c>
      <c r="B30" s="25"/>
      <c r="C30" s="25"/>
      <c r="D30" s="25"/>
      <c r="E30" s="25"/>
      <c r="F30" s="346"/>
      <c r="G30" s="25">
        <f>[1]Верхотурова!C17</f>
        <v>58</v>
      </c>
      <c r="H30" s="25">
        <f>[1]Верхотурова!C18</f>
        <v>74</v>
      </c>
      <c r="I30" s="25">
        <f>[1]Корнев!C14</f>
        <v>80</v>
      </c>
      <c r="J30" s="25">
        <f>[1]Корнев!C15</f>
        <v>80</v>
      </c>
      <c r="K30" s="25">
        <f>[1]Корнев!C16</f>
        <v>56</v>
      </c>
      <c r="L30" s="346">
        <f t="shared" si="1"/>
        <v>69.599999999999994</v>
      </c>
      <c r="M30" s="25">
        <f>[1]Корнев!C17</f>
        <v>96</v>
      </c>
      <c r="N30" s="25">
        <f>[1]Корнев!C18</f>
        <v>84</v>
      </c>
      <c r="O30" s="25">
        <f>[1]Корнев!C19</f>
        <v>84</v>
      </c>
      <c r="P30" s="25">
        <f>[1]Корнев!C20</f>
        <v>61</v>
      </c>
      <c r="Q30" s="25">
        <f>[1]Верхотурова!C19</f>
        <v>92</v>
      </c>
      <c r="R30" s="346">
        <f t="shared" si="2"/>
        <v>83.4</v>
      </c>
      <c r="S30" s="25">
        <f>[1]Горошко!C11</f>
        <v>90.9</v>
      </c>
      <c r="T30" s="25">
        <f>[1]Горошко!C12</f>
        <v>92</v>
      </c>
      <c r="U30" s="25">
        <f>[1]Горошко!C13</f>
        <v>92</v>
      </c>
      <c r="V30" s="25">
        <f>[1]Евсеева!C17</f>
        <v>26.3</v>
      </c>
      <c r="W30" s="25">
        <f>[1]Евсеева!C18</f>
        <v>31.8</v>
      </c>
      <c r="X30" s="346">
        <f t="shared" si="3"/>
        <v>66.599999999999994</v>
      </c>
      <c r="Y30" s="25">
        <f>[1]Евсеева!C19</f>
        <v>40</v>
      </c>
      <c r="Z30" s="25">
        <f>[1]Евсеева!C20</f>
        <v>60</v>
      </c>
      <c r="AA30" s="25">
        <f>[1]Евсеева!C21</f>
        <v>45</v>
      </c>
      <c r="AB30" s="347">
        <f t="shared" si="4"/>
        <v>48.333333333333336</v>
      </c>
      <c r="AC30" s="348">
        <f>[1]Корнев!C21</f>
        <v>54</v>
      </c>
      <c r="AD30" s="349">
        <f>[1]Евсеева!C24</f>
        <v>75</v>
      </c>
      <c r="AE30" s="350">
        <f t="shared" si="5"/>
        <v>64.5</v>
      </c>
      <c r="AF30" s="108">
        <f>AVERAGE([1]Корнев!C22,[1]Евсеева!C23)</f>
        <v>87</v>
      </c>
      <c r="AG30" s="351">
        <f>[1]Верхотурова!C20</f>
        <v>54</v>
      </c>
      <c r="AH30" s="352">
        <f t="shared" si="6"/>
        <v>70.5</v>
      </c>
      <c r="AI30" s="353">
        <f t="shared" si="7"/>
        <v>67.155555555555551</v>
      </c>
    </row>
    <row r="31" spans="1:35" ht="10.5" customHeight="1" x14ac:dyDescent="0.2">
      <c r="A31" s="26" t="s">
        <v>107</v>
      </c>
      <c r="B31" s="25"/>
      <c r="C31" s="25"/>
      <c r="D31" s="25"/>
      <c r="E31" s="25"/>
      <c r="F31" s="346"/>
      <c r="G31" s="25"/>
      <c r="H31" s="25"/>
      <c r="I31" s="25"/>
      <c r="J31" s="25"/>
      <c r="K31" s="25"/>
      <c r="L31" s="346"/>
      <c r="M31" s="25"/>
      <c r="N31" s="25"/>
      <c r="O31" s="25"/>
      <c r="P31" s="25"/>
      <c r="Q31" s="25"/>
      <c r="R31" s="346"/>
      <c r="S31" s="25"/>
      <c r="T31" s="25"/>
      <c r="U31" s="25"/>
      <c r="V31" s="25"/>
      <c r="W31" s="25"/>
      <c r="X31" s="346"/>
      <c r="Y31" s="25"/>
      <c r="Z31" s="25"/>
      <c r="AA31" s="25">
        <f>[1]Евсеева!C25</f>
        <v>54</v>
      </c>
      <c r="AB31" s="347">
        <f t="shared" si="4"/>
        <v>54</v>
      </c>
      <c r="AC31" s="348"/>
      <c r="AD31" s="349"/>
      <c r="AE31" s="350"/>
      <c r="AF31" s="108"/>
      <c r="AG31" s="351">
        <f>[1]Верхотурова!C24</f>
        <v>54</v>
      </c>
      <c r="AH31" s="352">
        <f t="shared" si="6"/>
        <v>54</v>
      </c>
      <c r="AI31" s="353">
        <f t="shared" si="7"/>
        <v>54</v>
      </c>
    </row>
    <row r="32" spans="1:35" ht="9" customHeight="1" x14ac:dyDescent="0.2">
      <c r="A32" s="26" t="s">
        <v>108</v>
      </c>
      <c r="B32" s="25"/>
      <c r="C32" s="25"/>
      <c r="D32" s="25"/>
      <c r="E32" s="25"/>
      <c r="F32" s="346"/>
      <c r="G32" s="25"/>
      <c r="H32" s="25"/>
      <c r="I32" s="25"/>
      <c r="J32" s="25"/>
      <c r="K32" s="25"/>
      <c r="L32" s="346"/>
      <c r="M32" s="25"/>
      <c r="N32" s="25"/>
      <c r="O32" s="25"/>
      <c r="P32" s="25"/>
      <c r="Q32" s="25"/>
      <c r="R32" s="346"/>
      <c r="S32" s="25"/>
      <c r="T32" s="25"/>
      <c r="U32" s="25"/>
      <c r="V32" s="25"/>
      <c r="W32" s="25"/>
      <c r="X32" s="346"/>
      <c r="Y32" s="25"/>
      <c r="Z32" s="25"/>
      <c r="AA32" s="25"/>
      <c r="AB32" s="347"/>
      <c r="AC32" s="348"/>
      <c r="AD32" s="349"/>
      <c r="AE32" s="350"/>
      <c r="AF32" s="108">
        <f>[1]Корнев!C25</f>
        <v>95</v>
      </c>
      <c r="AG32" s="351"/>
      <c r="AH32" s="352">
        <f t="shared" si="6"/>
        <v>95</v>
      </c>
      <c r="AI32" s="353">
        <f t="shared" si="7"/>
        <v>95</v>
      </c>
    </row>
    <row r="33" spans="1:35" ht="10.5" customHeight="1" x14ac:dyDescent="0.2">
      <c r="A33" s="26" t="s">
        <v>174</v>
      </c>
      <c r="B33" s="25"/>
      <c r="C33" s="25"/>
      <c r="D33" s="25"/>
      <c r="E33" s="25"/>
      <c r="F33" s="346"/>
      <c r="G33" s="25"/>
      <c r="H33" s="25"/>
      <c r="I33" s="25"/>
      <c r="J33" s="25"/>
      <c r="K33" s="25"/>
      <c r="L33" s="346"/>
      <c r="M33" s="25">
        <f>[1]Горошко!C14</f>
        <v>87.5</v>
      </c>
      <c r="N33" s="25">
        <f>[1]Горошко!C15</f>
        <v>76</v>
      </c>
      <c r="O33" s="25">
        <f>[1]Горошко!C16</f>
        <v>72</v>
      </c>
      <c r="P33" s="25">
        <f>[1]Горошко!C17</f>
        <v>61.1</v>
      </c>
      <c r="Q33" s="25">
        <f>[1]Горошко!C18</f>
        <v>84</v>
      </c>
      <c r="R33" s="346">
        <f t="shared" si="2"/>
        <v>76.12</v>
      </c>
      <c r="S33" s="25"/>
      <c r="T33" s="25"/>
      <c r="U33" s="25"/>
      <c r="V33" s="25"/>
      <c r="W33" s="25"/>
      <c r="X33" s="346"/>
      <c r="Y33" s="25">
        <f>[1]Верхотурова!C21</f>
        <v>84</v>
      </c>
      <c r="Z33" s="25">
        <f>[1]Верхотурова!C22</f>
        <v>84</v>
      </c>
      <c r="AA33" s="25">
        <f>[1]Верхотурова!C23</f>
        <v>91</v>
      </c>
      <c r="AB33" s="347">
        <f t="shared" si="4"/>
        <v>86.333333333333329</v>
      </c>
      <c r="AC33" s="348"/>
      <c r="AD33" s="349"/>
      <c r="AE33" s="350"/>
      <c r="AF33" s="108"/>
      <c r="AG33" s="351"/>
      <c r="AH33" s="352"/>
      <c r="AI33" s="353">
        <f t="shared" si="7"/>
        <v>81.226666666666659</v>
      </c>
    </row>
    <row r="34" spans="1:35" ht="9.75" customHeight="1" x14ac:dyDescent="0.2">
      <c r="A34" s="12" t="s">
        <v>23</v>
      </c>
      <c r="B34" s="25">
        <f>[1]Назарова!C12</f>
        <v>90</v>
      </c>
      <c r="C34" s="25">
        <f>[1]Аккузина!C8</f>
        <v>78</v>
      </c>
      <c r="D34" s="25">
        <f>[1]Назарова!C13</f>
        <v>90</v>
      </c>
      <c r="E34" s="25">
        <f>[1]Аккузина!C9</f>
        <v>77</v>
      </c>
      <c r="F34" s="346">
        <f t="shared" si="9"/>
        <v>83.75</v>
      </c>
      <c r="G34" s="25">
        <f>[1]Аккузина!C10</f>
        <v>73</v>
      </c>
      <c r="H34" s="25">
        <f>[1]Аккузина!C11</f>
        <v>51</v>
      </c>
      <c r="I34" s="25">
        <f>[1]Аккузина!C12</f>
        <v>80</v>
      </c>
      <c r="J34" s="25">
        <f>[1]Аккузина!C13</f>
        <v>65</v>
      </c>
      <c r="K34" s="25">
        <f>[1]Аккузина!C14</f>
        <v>74</v>
      </c>
      <c r="L34" s="346">
        <f t="shared" si="1"/>
        <v>68.599999999999994</v>
      </c>
      <c r="M34" s="25">
        <f>[1]Назарова!C7</f>
        <v>72</v>
      </c>
      <c r="N34" s="25">
        <f>[1]Назарова!C8</f>
        <v>76</v>
      </c>
      <c r="O34" s="25">
        <f>[1]Назарова!C9</f>
        <v>68</v>
      </c>
      <c r="P34" s="25">
        <f>[1]Назарова!C10</f>
        <v>46</v>
      </c>
      <c r="Q34" s="25">
        <f>[1]Назарова!C11</f>
        <v>72</v>
      </c>
      <c r="R34" s="346">
        <f t="shared" si="2"/>
        <v>66.8</v>
      </c>
      <c r="S34" s="25">
        <f>[1]Аккузина!C15</f>
        <v>68</v>
      </c>
      <c r="T34" s="25">
        <f>[1]Аккузина!C16</f>
        <v>88</v>
      </c>
      <c r="U34" s="25">
        <f>[1]Аккузина!C17</f>
        <v>72</v>
      </c>
      <c r="V34" s="25">
        <f>[1]Аккузина!C18</f>
        <v>50</v>
      </c>
      <c r="W34" s="355">
        <f>[1]Аккузина!C19</f>
        <v>34</v>
      </c>
      <c r="X34" s="346">
        <f t="shared" si="3"/>
        <v>62.4</v>
      </c>
      <c r="Y34" s="25">
        <f>[1]Аккузина!C20</f>
        <v>68</v>
      </c>
      <c r="Z34" s="25">
        <f>[1]Аккузина!C21</f>
        <v>68</v>
      </c>
      <c r="AA34" s="25">
        <f>[1]Аккузина!C22</f>
        <v>70</v>
      </c>
      <c r="AB34" s="347">
        <f t="shared" si="4"/>
        <v>68.666666666666671</v>
      </c>
      <c r="AC34" s="348">
        <f>[1]Назарова!C14</f>
        <v>100</v>
      </c>
      <c r="AD34" s="349">
        <f>[1]Аккузина!C23</f>
        <v>90</v>
      </c>
      <c r="AE34" s="350">
        <f t="shared" si="5"/>
        <v>95</v>
      </c>
      <c r="AF34" s="108">
        <f>[1]Назарова!C15</f>
        <v>100</v>
      </c>
      <c r="AG34" s="351">
        <f>[1]Назарова!C16</f>
        <v>75</v>
      </c>
      <c r="AH34" s="352">
        <f t="shared" si="6"/>
        <v>87.5</v>
      </c>
      <c r="AI34" s="353">
        <f t="shared" si="7"/>
        <v>76.102380952380955</v>
      </c>
    </row>
    <row r="35" spans="1:35" ht="9.75" customHeight="1" x14ac:dyDescent="0.2">
      <c r="A35" s="12" t="s">
        <v>109</v>
      </c>
      <c r="B35" s="25"/>
      <c r="C35" s="25"/>
      <c r="D35" s="25"/>
      <c r="E35" s="25"/>
      <c r="F35" s="346"/>
      <c r="G35" s="25"/>
      <c r="H35" s="25"/>
      <c r="I35" s="25"/>
      <c r="J35" s="25"/>
      <c r="K35" s="25"/>
      <c r="L35" s="346"/>
      <c r="M35" s="25"/>
      <c r="N35" s="25"/>
      <c r="O35" s="25"/>
      <c r="P35" s="25"/>
      <c r="Q35" s="25"/>
      <c r="R35" s="346"/>
      <c r="S35" s="25"/>
      <c r="T35" s="25"/>
      <c r="U35" s="25"/>
      <c r="V35" s="25"/>
      <c r="W35" s="355"/>
      <c r="X35" s="346"/>
      <c r="Y35" s="25"/>
      <c r="Z35" s="25"/>
      <c r="AA35" s="25"/>
      <c r="AB35" s="347"/>
      <c r="AC35" s="348"/>
      <c r="AD35" s="349">
        <f>[1]Назарова!C21</f>
        <v>100</v>
      </c>
      <c r="AE35" s="350">
        <f t="shared" si="5"/>
        <v>100</v>
      </c>
      <c r="AF35" s="108"/>
      <c r="AG35" s="351">
        <f>[1]Назарова!C24</f>
        <v>0</v>
      </c>
      <c r="AH35" s="352">
        <f t="shared" si="6"/>
        <v>0</v>
      </c>
      <c r="AI35" s="353">
        <f t="shared" si="7"/>
        <v>50</v>
      </c>
    </row>
    <row r="36" spans="1:35" ht="8.25" customHeight="1" x14ac:dyDescent="0.2">
      <c r="A36" s="12" t="s">
        <v>24</v>
      </c>
      <c r="B36" s="25"/>
      <c r="C36" s="25"/>
      <c r="D36" s="25"/>
      <c r="E36" s="25"/>
      <c r="F36" s="346"/>
      <c r="G36" s="25"/>
      <c r="H36" s="25"/>
      <c r="I36" s="25"/>
      <c r="J36" s="25"/>
      <c r="K36" s="25"/>
      <c r="L36" s="346"/>
      <c r="M36" s="25"/>
      <c r="N36" s="25"/>
      <c r="O36" s="25"/>
      <c r="P36" s="25"/>
      <c r="Q36" s="25"/>
      <c r="R36" s="346"/>
      <c r="S36" s="25"/>
      <c r="T36" s="25"/>
      <c r="U36" s="25"/>
      <c r="V36" s="25"/>
      <c r="W36" s="25"/>
      <c r="X36" s="346"/>
      <c r="Y36" s="25"/>
      <c r="Z36" s="25"/>
      <c r="AA36" s="25"/>
      <c r="AB36" s="347"/>
      <c r="AC36" s="348">
        <f>[1]Назарова!C26</f>
        <v>100</v>
      </c>
      <c r="AD36" s="349"/>
      <c r="AE36" s="350">
        <f t="shared" si="5"/>
        <v>100</v>
      </c>
      <c r="AF36" s="108">
        <f>[1]Назарова!C27</f>
        <v>100</v>
      </c>
      <c r="AG36" s="351"/>
      <c r="AH36" s="352">
        <f t="shared" si="6"/>
        <v>100</v>
      </c>
      <c r="AI36" s="353">
        <f t="shared" si="7"/>
        <v>100</v>
      </c>
    </row>
    <row r="37" spans="1:35" ht="8.25" customHeight="1" x14ac:dyDescent="0.2">
      <c r="A37" s="12" t="s">
        <v>35</v>
      </c>
      <c r="B37" s="25"/>
      <c r="C37" s="25"/>
      <c r="D37" s="25"/>
      <c r="E37" s="25"/>
      <c r="F37" s="346"/>
      <c r="G37" s="25"/>
      <c r="H37" s="25"/>
      <c r="I37" s="25"/>
      <c r="J37" s="25"/>
      <c r="K37" s="25"/>
      <c r="L37" s="346"/>
      <c r="M37" s="25"/>
      <c r="N37" s="25"/>
      <c r="O37" s="25"/>
      <c r="P37" s="25"/>
      <c r="Q37" s="25"/>
      <c r="R37" s="346"/>
      <c r="S37" s="25"/>
      <c r="T37" s="25"/>
      <c r="U37" s="25"/>
      <c r="V37" s="25"/>
      <c r="W37" s="25"/>
      <c r="X37" s="346"/>
      <c r="Y37" s="25"/>
      <c r="Z37" s="25"/>
      <c r="AA37" s="25"/>
      <c r="AB37" s="347"/>
      <c r="AC37" s="348">
        <f>[1]Назарова!C17</f>
        <v>100</v>
      </c>
      <c r="AD37" s="349">
        <f>[1]Назарова!C18</f>
        <v>100</v>
      </c>
      <c r="AE37" s="350">
        <f t="shared" si="5"/>
        <v>100</v>
      </c>
      <c r="AF37" s="108">
        <f>[1]Назарова!C19</f>
        <v>100</v>
      </c>
      <c r="AG37" s="351">
        <f>[1]Назарова!C20</f>
        <v>100</v>
      </c>
      <c r="AH37" s="352">
        <f t="shared" si="6"/>
        <v>100</v>
      </c>
      <c r="AI37" s="353">
        <f t="shared" si="7"/>
        <v>100</v>
      </c>
    </row>
    <row r="38" spans="1:35" ht="12" customHeight="1" x14ac:dyDescent="0.2">
      <c r="A38" s="26" t="s">
        <v>97</v>
      </c>
      <c r="B38" s="25">
        <f>[1]Господарчук!C25</f>
        <v>100</v>
      </c>
      <c r="C38" s="25">
        <f>[1]Кащеева!C21</f>
        <v>100</v>
      </c>
      <c r="D38" s="25">
        <f>[1]Назарова!C22</f>
        <v>100</v>
      </c>
      <c r="E38" s="25">
        <f>[1]Назарова!C23</f>
        <v>81</v>
      </c>
      <c r="F38" s="346">
        <f t="shared" si="9"/>
        <v>95.25</v>
      </c>
      <c r="G38" s="25">
        <f>[1]Литвинова!C17</f>
        <v>100</v>
      </c>
      <c r="H38" s="25">
        <f>[1]Литвинова!C18</f>
        <v>100</v>
      </c>
      <c r="I38" s="25">
        <f>[1]Литвинова!C19</f>
        <v>96</v>
      </c>
      <c r="J38" s="25">
        <f>[1]Литвинова!C20</f>
        <v>100</v>
      </c>
      <c r="K38" s="25">
        <f>[1]Безушенко!C26</f>
        <v>75</v>
      </c>
      <c r="L38" s="346">
        <f t="shared" si="1"/>
        <v>94.2</v>
      </c>
      <c r="M38" s="25"/>
      <c r="N38" s="25"/>
      <c r="O38" s="25"/>
      <c r="P38" s="25"/>
      <c r="Q38" s="25"/>
      <c r="R38" s="346"/>
      <c r="S38" s="25"/>
      <c r="T38" s="25"/>
      <c r="U38" s="25"/>
      <c r="V38" s="25"/>
      <c r="W38" s="25"/>
      <c r="X38" s="346"/>
      <c r="Y38" s="25"/>
      <c r="Z38" s="25"/>
      <c r="AA38" s="25"/>
      <c r="AB38" s="347"/>
      <c r="AC38" s="348"/>
      <c r="AD38" s="349"/>
      <c r="AE38" s="350"/>
      <c r="AF38" s="108"/>
      <c r="AG38" s="351"/>
      <c r="AH38" s="352"/>
      <c r="AI38" s="353">
        <f t="shared" si="7"/>
        <v>94.724999999999994</v>
      </c>
    </row>
    <row r="39" spans="1:35" ht="9.75" customHeight="1" x14ac:dyDescent="0.2">
      <c r="A39" s="26" t="s">
        <v>98</v>
      </c>
      <c r="B39" s="25"/>
      <c r="C39" s="25"/>
      <c r="D39" s="25"/>
      <c r="E39" s="25"/>
      <c r="F39" s="346"/>
      <c r="G39" s="25"/>
      <c r="H39" s="25"/>
      <c r="I39" s="25"/>
      <c r="J39" s="25"/>
      <c r="K39" s="25"/>
      <c r="L39" s="346"/>
      <c r="M39" s="25"/>
      <c r="N39" s="25"/>
      <c r="O39" s="25"/>
      <c r="P39" s="25"/>
      <c r="Q39" s="25"/>
      <c r="R39" s="346"/>
      <c r="S39" s="25"/>
      <c r="T39" s="25"/>
      <c r="U39" s="25"/>
      <c r="V39" s="25">
        <f>[1]Аккузина!C26</f>
        <v>50</v>
      </c>
      <c r="W39" s="25">
        <f>[1]Аккузина!C27</f>
        <v>81</v>
      </c>
      <c r="X39" s="346">
        <f t="shared" si="3"/>
        <v>65.5</v>
      </c>
      <c r="Y39" s="25">
        <f>[1]Аккузина!C24</f>
        <v>84</v>
      </c>
      <c r="Z39" s="25"/>
      <c r="AA39" s="25">
        <f>[1]Аккузина!C25</f>
        <v>91</v>
      </c>
      <c r="AB39" s="347">
        <f t="shared" si="4"/>
        <v>87.5</v>
      </c>
      <c r="AC39" s="348">
        <f>[1]Назарова!C25</f>
        <v>100</v>
      </c>
      <c r="AD39" s="349"/>
      <c r="AE39" s="350">
        <f t="shared" si="5"/>
        <v>100</v>
      </c>
      <c r="AF39" s="108"/>
      <c r="AG39" s="351"/>
      <c r="AH39" s="352"/>
      <c r="AI39" s="353">
        <f t="shared" si="7"/>
        <v>84.333333333333329</v>
      </c>
    </row>
    <row r="40" spans="1:35" ht="12" customHeight="1" x14ac:dyDescent="0.2">
      <c r="A40" s="12" t="s">
        <v>25</v>
      </c>
      <c r="B40" s="25">
        <f>[1]Лой!C7</f>
        <v>92</v>
      </c>
      <c r="C40" s="25">
        <f>[1]Лой!C8</f>
        <v>60.9</v>
      </c>
      <c r="D40" s="25">
        <f>[1]Лой!C9</f>
        <v>88</v>
      </c>
      <c r="E40" s="25">
        <f>[1]Лой!C10</f>
        <v>81.8</v>
      </c>
      <c r="F40" s="346">
        <f t="shared" si="9"/>
        <v>80.674999999999997</v>
      </c>
      <c r="G40" s="25">
        <f>[1]Безушенко!C14</f>
        <v>54</v>
      </c>
      <c r="H40" s="25">
        <f>[1]Безушенко!C15</f>
        <v>70</v>
      </c>
      <c r="I40" s="25">
        <f>[1]Безушенко!C16</f>
        <v>70</v>
      </c>
      <c r="J40" s="25">
        <f>[1]Литвинова!C7</f>
        <v>80</v>
      </c>
      <c r="K40" s="25">
        <f>[1]Безушенко!C17</f>
        <v>68</v>
      </c>
      <c r="L40" s="346">
        <f t="shared" si="1"/>
        <v>68.400000000000006</v>
      </c>
      <c r="M40" s="25">
        <f>[1]Безушенко!C18</f>
        <v>75</v>
      </c>
      <c r="N40" s="25">
        <f>[1]Безушенко!C19</f>
        <v>77</v>
      </c>
      <c r="O40" s="25">
        <f>[1]Литвинова!C8</f>
        <v>80</v>
      </c>
      <c r="P40" s="25">
        <f>[1]Литвинова!C9</f>
        <v>72</v>
      </c>
      <c r="Q40" s="25">
        <f>[1]Литвинова!C10</f>
        <v>84</v>
      </c>
      <c r="R40" s="346">
        <f t="shared" si="2"/>
        <v>77.599999999999994</v>
      </c>
      <c r="S40" s="25">
        <f>[1]Литвинова!C11</f>
        <v>72</v>
      </c>
      <c r="T40" s="25">
        <f>[1]Безушенко!C20</f>
        <v>80</v>
      </c>
      <c r="U40" s="25">
        <f>[1]Безушенко!C21</f>
        <v>72</v>
      </c>
      <c r="V40" s="25">
        <f>[1]Лой!C11</f>
        <v>55.6</v>
      </c>
      <c r="W40" s="25">
        <f>[1]Лой!C12</f>
        <v>63.6</v>
      </c>
      <c r="X40" s="346">
        <f t="shared" si="3"/>
        <v>68.640000000000015</v>
      </c>
      <c r="Y40" s="25">
        <f>[1]Литвинова!C12</f>
        <v>52</v>
      </c>
      <c r="Z40" s="25">
        <f>[1]Литвинова!C13</f>
        <v>72</v>
      </c>
      <c r="AA40" s="25">
        <f>[1]Литвинова!C14</f>
        <v>67</v>
      </c>
      <c r="AB40" s="347">
        <f t="shared" si="4"/>
        <v>63.666666666666664</v>
      </c>
      <c r="AC40" s="348">
        <f>[1]Лой!C13</f>
        <v>91.5</v>
      </c>
      <c r="AD40" s="349">
        <f>[1]Лой!C14</f>
        <v>86.4</v>
      </c>
      <c r="AE40" s="350">
        <f t="shared" si="5"/>
        <v>88.95</v>
      </c>
      <c r="AF40" s="108">
        <f>AVERAGE([1]Литвинова!C16,[1]Безушенко!C22)</f>
        <v>87.5</v>
      </c>
      <c r="AG40" s="351">
        <f>[1]Литвинова!C15</f>
        <v>87</v>
      </c>
      <c r="AH40" s="352">
        <f t="shared" si="6"/>
        <v>87.25</v>
      </c>
      <c r="AI40" s="353">
        <f t="shared" si="7"/>
        <v>76.454523809523806</v>
      </c>
    </row>
    <row r="41" spans="1:35" ht="10.5" customHeight="1" x14ac:dyDescent="0.2">
      <c r="A41" s="12" t="s">
        <v>110</v>
      </c>
      <c r="B41" s="25"/>
      <c r="C41" s="25"/>
      <c r="D41" s="25"/>
      <c r="E41" s="25"/>
      <c r="F41" s="346"/>
      <c r="G41" s="25"/>
      <c r="H41" s="25"/>
      <c r="I41" s="25"/>
      <c r="J41" s="25"/>
      <c r="K41" s="25"/>
      <c r="L41" s="346"/>
      <c r="M41" s="25"/>
      <c r="N41" s="25"/>
      <c r="O41" s="25"/>
      <c r="P41" s="25"/>
      <c r="Q41" s="25"/>
      <c r="R41" s="346"/>
      <c r="S41" s="25"/>
      <c r="T41" s="25"/>
      <c r="U41" s="25"/>
      <c r="V41" s="25"/>
      <c r="W41" s="25"/>
      <c r="X41" s="346"/>
      <c r="Y41" s="25"/>
      <c r="Z41" s="25"/>
      <c r="AA41" s="25"/>
      <c r="AB41" s="347"/>
      <c r="AC41" s="348">
        <f>[1]Лой!C15</f>
        <v>96.2</v>
      </c>
      <c r="AD41" s="349">
        <f>[1]Лой!C16</f>
        <v>81</v>
      </c>
      <c r="AE41" s="350">
        <f t="shared" si="5"/>
        <v>88.6</v>
      </c>
      <c r="AF41" s="108"/>
      <c r="AG41" s="351"/>
      <c r="AH41" s="352"/>
      <c r="AI41" s="353">
        <f t="shared" si="7"/>
        <v>88.6</v>
      </c>
    </row>
    <row r="42" spans="1:35" ht="9" customHeight="1" x14ac:dyDescent="0.2">
      <c r="A42" s="26" t="s">
        <v>176</v>
      </c>
      <c r="B42" s="25"/>
      <c r="C42" s="25"/>
      <c r="D42" s="25"/>
      <c r="E42" s="25"/>
      <c r="F42" s="346"/>
      <c r="G42" s="25"/>
      <c r="H42" s="25"/>
      <c r="I42" s="25"/>
      <c r="J42" s="25"/>
      <c r="K42" s="25"/>
      <c r="L42" s="346"/>
      <c r="M42" s="25"/>
      <c r="N42" s="25"/>
      <c r="O42" s="25"/>
      <c r="P42" s="25"/>
      <c r="Q42" s="25"/>
      <c r="R42" s="346"/>
      <c r="S42" s="25"/>
      <c r="T42" s="25"/>
      <c r="U42" s="25"/>
      <c r="V42" s="25"/>
      <c r="W42" s="25"/>
      <c r="X42" s="346"/>
      <c r="Y42" s="25"/>
      <c r="Z42" s="25"/>
      <c r="AA42" s="25"/>
      <c r="AB42" s="347"/>
      <c r="AC42" s="348"/>
      <c r="AD42" s="349"/>
      <c r="AE42" s="350"/>
      <c r="AF42" s="108"/>
      <c r="AG42" s="351">
        <f>[1]Литвинова!C21</f>
        <v>91</v>
      </c>
      <c r="AH42" s="352">
        <f t="shared" si="6"/>
        <v>91</v>
      </c>
      <c r="AI42" s="353">
        <f t="shared" si="7"/>
        <v>91</v>
      </c>
    </row>
    <row r="43" spans="1:35" ht="9.75" customHeight="1" x14ac:dyDescent="0.2">
      <c r="A43" s="12" t="s">
        <v>26</v>
      </c>
      <c r="B43" s="25"/>
      <c r="C43" s="25"/>
      <c r="D43" s="25"/>
      <c r="E43" s="25"/>
      <c r="F43" s="346"/>
      <c r="G43" s="25"/>
      <c r="H43" s="25"/>
      <c r="I43" s="25"/>
      <c r="J43" s="25"/>
      <c r="K43" s="25"/>
      <c r="L43" s="346"/>
      <c r="M43" s="25">
        <f>[1]Вербилова!C7</f>
        <v>87.5</v>
      </c>
      <c r="N43" s="25">
        <f>[1]Вербилова!C8</f>
        <v>80</v>
      </c>
      <c r="O43" s="25">
        <f>[1]Вербилова!C9</f>
        <v>44</v>
      </c>
      <c r="P43" s="25">
        <f>[1]Вербилова!C10</f>
        <v>33.299999999999997</v>
      </c>
      <c r="Q43" s="25">
        <f>[1]Вербилова!C11</f>
        <v>88</v>
      </c>
      <c r="R43" s="346">
        <f t="shared" si="2"/>
        <v>66.56</v>
      </c>
      <c r="S43" s="25">
        <f>[1]Вербилова!C12</f>
        <v>95.5</v>
      </c>
      <c r="T43" s="25">
        <f>[1]Вербилова!C13</f>
        <v>84</v>
      </c>
      <c r="U43" s="25">
        <f>[1]Вербилова!C14</f>
        <v>72</v>
      </c>
      <c r="V43" s="25">
        <f>[1]Вербилова!C15</f>
        <v>33.4</v>
      </c>
      <c r="W43" s="25">
        <f>[1]Вербилова!C16</f>
        <v>54.5</v>
      </c>
      <c r="X43" s="346">
        <f t="shared" si="3"/>
        <v>67.88</v>
      </c>
      <c r="Y43" s="25">
        <f>[1]Господарчук!C8</f>
        <v>56.5</v>
      </c>
      <c r="Z43" s="25">
        <f>[1]Господарчук!C9</f>
        <v>71.400000000000006</v>
      </c>
      <c r="AA43" s="25">
        <f>[1]Господарчук!C10</f>
        <v>60.9</v>
      </c>
      <c r="AB43" s="347">
        <f t="shared" si="4"/>
        <v>62.933333333333337</v>
      </c>
      <c r="AC43" s="348">
        <f>[1]Господарчук!C11</f>
        <v>72</v>
      </c>
      <c r="AD43" s="349">
        <f>[1]Господарчук!C12</f>
        <v>60</v>
      </c>
      <c r="AE43" s="350">
        <f t="shared" si="5"/>
        <v>66</v>
      </c>
      <c r="AF43" s="108">
        <v>100</v>
      </c>
      <c r="AG43" s="351">
        <f>[1]Господарчук!C14</f>
        <v>54.6</v>
      </c>
      <c r="AH43" s="352">
        <f t="shared" si="6"/>
        <v>77.3</v>
      </c>
      <c r="AI43" s="353">
        <f t="shared" si="7"/>
        <v>68.134666666666675</v>
      </c>
    </row>
    <row r="44" spans="1:35" ht="6.75" customHeight="1" x14ac:dyDescent="0.2">
      <c r="A44" s="12" t="s">
        <v>178</v>
      </c>
      <c r="B44" s="25"/>
      <c r="C44" s="25"/>
      <c r="D44" s="25"/>
      <c r="E44" s="25"/>
      <c r="F44" s="346"/>
      <c r="G44" s="25"/>
      <c r="H44" s="25"/>
      <c r="I44" s="25"/>
      <c r="J44" s="25"/>
      <c r="K44" s="25"/>
      <c r="L44" s="346"/>
      <c r="M44" s="25"/>
      <c r="N44" s="25"/>
      <c r="O44" s="25"/>
      <c r="P44" s="25"/>
      <c r="Q44" s="25"/>
      <c r="R44" s="346"/>
      <c r="S44" s="25"/>
      <c r="T44" s="25"/>
      <c r="U44" s="25"/>
      <c r="V44" s="25"/>
      <c r="W44" s="25"/>
      <c r="X44" s="346"/>
      <c r="Y44" s="25"/>
      <c r="Z44" s="25"/>
      <c r="AA44" s="25"/>
      <c r="AB44" s="347"/>
      <c r="AC44" s="348"/>
      <c r="AD44" s="349">
        <f>[1]Господарчук!C26</f>
        <v>60</v>
      </c>
      <c r="AE44" s="350">
        <f t="shared" si="5"/>
        <v>60</v>
      </c>
      <c r="AF44" s="108"/>
      <c r="AG44" s="351"/>
      <c r="AH44" s="352"/>
      <c r="AI44" s="353">
        <f t="shared" si="7"/>
        <v>60</v>
      </c>
    </row>
    <row r="45" spans="1:35" ht="9.75" customHeight="1" x14ac:dyDescent="0.2">
      <c r="A45" s="12" t="s">
        <v>179</v>
      </c>
      <c r="B45" s="25"/>
      <c r="C45" s="25"/>
      <c r="D45" s="25"/>
      <c r="E45" s="25"/>
      <c r="F45" s="346"/>
      <c r="G45" s="25"/>
      <c r="H45" s="25"/>
      <c r="I45" s="25"/>
      <c r="J45" s="25"/>
      <c r="K45" s="25"/>
      <c r="L45" s="346"/>
      <c r="M45" s="25"/>
      <c r="N45" s="25"/>
      <c r="O45" s="25"/>
      <c r="P45" s="25"/>
      <c r="Q45" s="25"/>
      <c r="R45" s="346"/>
      <c r="S45" s="25"/>
      <c r="T45" s="25"/>
      <c r="U45" s="25"/>
      <c r="V45" s="25"/>
      <c r="W45" s="25"/>
      <c r="X45" s="346"/>
      <c r="Y45" s="25"/>
      <c r="Z45" s="25"/>
      <c r="AA45" s="25"/>
      <c r="AB45" s="347"/>
      <c r="AC45" s="348"/>
      <c r="AD45" s="349"/>
      <c r="AE45" s="350"/>
      <c r="AF45" s="108"/>
      <c r="AG45" s="351">
        <f>[1]Господарчук!C27</f>
        <v>54.6</v>
      </c>
      <c r="AH45" s="352">
        <f t="shared" si="6"/>
        <v>54.6</v>
      </c>
      <c r="AI45" s="353">
        <f t="shared" si="7"/>
        <v>54.6</v>
      </c>
    </row>
    <row r="46" spans="1:35" ht="9.75" customHeight="1" x14ac:dyDescent="0.2">
      <c r="A46" s="12" t="s">
        <v>27</v>
      </c>
      <c r="B46" s="25"/>
      <c r="C46" s="25"/>
      <c r="D46" s="25"/>
      <c r="E46" s="25"/>
      <c r="F46" s="346"/>
      <c r="G46" s="25"/>
      <c r="H46" s="25"/>
      <c r="I46" s="25"/>
      <c r="J46" s="25"/>
      <c r="K46" s="25"/>
      <c r="L46" s="346"/>
      <c r="M46" s="25"/>
      <c r="N46" s="25"/>
      <c r="O46" s="25"/>
      <c r="P46" s="25"/>
      <c r="Q46" s="25"/>
      <c r="R46" s="346"/>
      <c r="S46" s="25">
        <f>[1]Безушенко!C7</f>
        <v>70</v>
      </c>
      <c r="T46" s="25">
        <f>[1]Демакина!C7</f>
        <v>36</v>
      </c>
      <c r="U46" s="25">
        <f>[1]Безушенко!C8</f>
        <v>72</v>
      </c>
      <c r="V46" s="25">
        <f>[1]Безушенко!C9</f>
        <v>52</v>
      </c>
      <c r="W46" s="25">
        <f>[1]Безушенко!C10</f>
        <v>54</v>
      </c>
      <c r="X46" s="346">
        <f t="shared" si="3"/>
        <v>56.8</v>
      </c>
      <c r="Y46" s="25">
        <f>[1]Демакина!C8</f>
        <v>28</v>
      </c>
      <c r="Z46" s="25">
        <f>[1]Демакина!C9</f>
        <v>48</v>
      </c>
      <c r="AA46" s="25">
        <f>[1]Безушенко!C11</f>
        <v>45</v>
      </c>
      <c r="AB46" s="347">
        <f t="shared" si="4"/>
        <v>40.333333333333336</v>
      </c>
      <c r="AC46" s="348">
        <f>[1]Демакина!C10</f>
        <v>15.4</v>
      </c>
      <c r="AD46" s="349">
        <f>[1]Безушенко!C12</f>
        <v>40</v>
      </c>
      <c r="AE46" s="350">
        <f t="shared" si="5"/>
        <v>27.7</v>
      </c>
      <c r="AF46" s="108">
        <f>AVERAGE([1]Демакина!C11,[1]Демакина!C12)</f>
        <v>70.5</v>
      </c>
      <c r="AG46" s="351">
        <f>[1]Безушенко!C13</f>
        <v>46</v>
      </c>
      <c r="AH46" s="352">
        <f t="shared" si="6"/>
        <v>58.25</v>
      </c>
      <c r="AI46" s="353">
        <f t="shared" si="7"/>
        <v>45.770833333333329</v>
      </c>
    </row>
    <row r="47" spans="1:35" ht="10.5" customHeight="1" x14ac:dyDescent="0.2">
      <c r="A47" s="12" t="s">
        <v>175</v>
      </c>
      <c r="B47" s="25"/>
      <c r="C47" s="25"/>
      <c r="D47" s="25"/>
      <c r="E47" s="25"/>
      <c r="F47" s="346"/>
      <c r="G47" s="25"/>
      <c r="H47" s="25"/>
      <c r="I47" s="25"/>
      <c r="J47" s="25"/>
      <c r="K47" s="25"/>
      <c r="L47" s="346"/>
      <c r="M47" s="25"/>
      <c r="N47" s="25"/>
      <c r="O47" s="25"/>
      <c r="P47" s="25"/>
      <c r="Q47" s="25"/>
      <c r="R47" s="346"/>
      <c r="S47" s="25"/>
      <c r="T47" s="25"/>
      <c r="U47" s="25"/>
      <c r="V47" s="25"/>
      <c r="W47" s="25"/>
      <c r="X47" s="346"/>
      <c r="Y47" s="25"/>
      <c r="Z47" s="25"/>
      <c r="AA47" s="25"/>
      <c r="AB47" s="347"/>
      <c r="AC47" s="348"/>
      <c r="AD47" s="349">
        <f>[1]Безушенко!C27</f>
        <v>40</v>
      </c>
      <c r="AE47" s="350">
        <f t="shared" si="5"/>
        <v>40</v>
      </c>
      <c r="AF47" s="108"/>
      <c r="AG47" s="351"/>
      <c r="AH47" s="352"/>
      <c r="AI47" s="353">
        <f t="shared" si="7"/>
        <v>40</v>
      </c>
    </row>
    <row r="48" spans="1:35" ht="10.5" customHeight="1" x14ac:dyDescent="0.2">
      <c r="A48" s="12" t="s">
        <v>101</v>
      </c>
      <c r="B48" s="25"/>
      <c r="C48" s="25"/>
      <c r="D48" s="25"/>
      <c r="E48" s="25"/>
      <c r="F48" s="346"/>
      <c r="G48" s="25"/>
      <c r="H48" s="25"/>
      <c r="I48" s="25"/>
      <c r="J48" s="25"/>
      <c r="K48" s="25"/>
      <c r="L48" s="346"/>
      <c r="M48" s="25"/>
      <c r="N48" s="25"/>
      <c r="O48" s="25"/>
      <c r="P48" s="25"/>
      <c r="Q48" s="25"/>
      <c r="R48" s="346"/>
      <c r="S48" s="25"/>
      <c r="T48" s="25"/>
      <c r="U48" s="25"/>
      <c r="V48" s="25"/>
      <c r="W48" s="25"/>
      <c r="X48" s="346"/>
      <c r="Y48" s="25"/>
      <c r="Z48" s="25"/>
      <c r="AA48" s="25"/>
      <c r="AB48" s="347"/>
      <c r="AC48" s="348"/>
      <c r="AD48" s="349"/>
      <c r="AE48" s="350"/>
      <c r="AF48" s="108">
        <f>[1]Демакина!C13</f>
        <v>100</v>
      </c>
      <c r="AG48" s="351"/>
      <c r="AH48" s="352">
        <f t="shared" si="6"/>
        <v>100</v>
      </c>
      <c r="AI48" s="353">
        <f t="shared" si="7"/>
        <v>100</v>
      </c>
    </row>
    <row r="49" spans="1:36" ht="10.5" customHeight="1" x14ac:dyDescent="0.2">
      <c r="A49" s="12" t="s">
        <v>28</v>
      </c>
      <c r="B49" s="25">
        <f>[1]Бухарина!C8</f>
        <v>84</v>
      </c>
      <c r="C49" s="25">
        <f>[1]Бухарина!C9</f>
        <v>69.5</v>
      </c>
      <c r="D49" s="25">
        <f>[1]Бухарина!C10</f>
        <v>84</v>
      </c>
      <c r="E49" s="25">
        <f>[1]Бухарина!C11</f>
        <v>60.8</v>
      </c>
      <c r="F49" s="346">
        <f t="shared" si="9"/>
        <v>74.575000000000003</v>
      </c>
      <c r="G49" s="25">
        <f>[1]Бухарина!C12</f>
        <v>69</v>
      </c>
      <c r="H49" s="25">
        <f>[1]Бухарина!C13</f>
        <v>70</v>
      </c>
      <c r="I49" s="25">
        <f>[1]Бухарина!C14</f>
        <v>65.400000000000006</v>
      </c>
      <c r="J49" s="25">
        <f>[1]Бухарина!C15</f>
        <v>92.3</v>
      </c>
      <c r="K49" s="25">
        <f>[1]Бухарина!C16</f>
        <v>72</v>
      </c>
      <c r="L49" s="346">
        <f t="shared" si="1"/>
        <v>73.739999999999995</v>
      </c>
      <c r="M49" s="25">
        <f>AVERAGE([1]Прудников!C8,[1]Бухарина!C17)</f>
        <v>100</v>
      </c>
      <c r="N49" s="25">
        <f>AVERAGE([1]Прудников!C9,[1]Бухарина!C18)</f>
        <v>96.9</v>
      </c>
      <c r="O49" s="25">
        <f>AVERAGE([1]Прудников!C10,[1]Бухарина!C19)</f>
        <v>92.85</v>
      </c>
      <c r="P49" s="25">
        <f>AVERAGE([1]Прудников!C11,[1]Бухарина!C20)</f>
        <v>91.5</v>
      </c>
      <c r="Q49" s="25">
        <f>AVERAGE([1]Прудников!C12,[1]Бухарина!C21)</f>
        <v>100</v>
      </c>
      <c r="R49" s="346">
        <f t="shared" si="2"/>
        <v>96.25</v>
      </c>
      <c r="S49" s="25">
        <f>[1]Бухарина!$C$22</f>
        <v>100</v>
      </c>
      <c r="T49" s="25">
        <f>[1]Бухарина!$C$23</f>
        <v>88</v>
      </c>
      <c r="U49" s="25">
        <f>AVERAGE([1]Прудников!C13,[1]Бухарина!C24)</f>
        <v>90</v>
      </c>
      <c r="V49" s="25">
        <f>AVERAGE([1]Прудников!C14,[1]Бухарина!C25)</f>
        <v>55.5</v>
      </c>
      <c r="W49" s="25">
        <f>AVERAGE([1]Прудников!C15,[1]Бухарина!C26)</f>
        <v>79</v>
      </c>
      <c r="X49" s="346">
        <f t="shared" si="3"/>
        <v>82.5</v>
      </c>
      <c r="Y49" s="25"/>
      <c r="Z49" s="25"/>
      <c r="AA49" s="25"/>
      <c r="AB49" s="347"/>
      <c r="AC49" s="348"/>
      <c r="AD49" s="349"/>
      <c r="AE49" s="350"/>
      <c r="AF49" s="108"/>
      <c r="AG49" s="351"/>
      <c r="AH49" s="352"/>
      <c r="AI49" s="353">
        <f t="shared" si="7"/>
        <v>81.766249999999999</v>
      </c>
    </row>
    <row r="50" spans="1:36" ht="10.5" customHeight="1" x14ac:dyDescent="0.2">
      <c r="A50" s="12" t="s">
        <v>29</v>
      </c>
      <c r="B50" s="25"/>
      <c r="C50" s="25"/>
      <c r="D50" s="25"/>
      <c r="E50" s="25"/>
      <c r="F50" s="346"/>
      <c r="G50" s="25"/>
      <c r="H50" s="25"/>
      <c r="I50" s="25"/>
      <c r="J50" s="25"/>
      <c r="K50" s="25"/>
      <c r="L50" s="346"/>
      <c r="M50" s="25"/>
      <c r="N50" s="25"/>
      <c r="O50" s="25"/>
      <c r="P50" s="25"/>
      <c r="Q50" s="25"/>
      <c r="R50" s="346"/>
      <c r="S50" s="25">
        <f>[1]Егоршин!C8</f>
        <v>100</v>
      </c>
      <c r="T50" s="25">
        <f>[1]Егоршин!C9</f>
        <v>100</v>
      </c>
      <c r="U50" s="25">
        <f>[1]Егоршин!C10</f>
        <v>100</v>
      </c>
      <c r="V50" s="25">
        <f>[1]Егоршин!C11</f>
        <v>100</v>
      </c>
      <c r="W50" s="25">
        <f>[1]Егоршин!C12</f>
        <v>100</v>
      </c>
      <c r="X50" s="346">
        <f t="shared" si="3"/>
        <v>100</v>
      </c>
      <c r="Y50" s="25"/>
      <c r="Z50" s="25"/>
      <c r="AA50" s="25"/>
      <c r="AB50" s="347"/>
      <c r="AC50" s="348">
        <f>[1]Егоршин!C13</f>
        <v>100</v>
      </c>
      <c r="AD50" s="349">
        <f>[1]Егоршин!C14</f>
        <v>100</v>
      </c>
      <c r="AE50" s="350">
        <f t="shared" si="5"/>
        <v>100</v>
      </c>
      <c r="AF50" s="108">
        <f>[1]Егоршин!C15</f>
        <v>100</v>
      </c>
      <c r="AG50" s="351">
        <f>[1]Егоршин!C16</f>
        <v>100</v>
      </c>
      <c r="AH50" s="352">
        <f t="shared" si="6"/>
        <v>100</v>
      </c>
      <c r="AI50" s="353">
        <f t="shared" si="7"/>
        <v>100</v>
      </c>
    </row>
    <row r="51" spans="1:36" ht="9" customHeight="1" x14ac:dyDescent="0.2">
      <c r="A51" s="12" t="s">
        <v>30</v>
      </c>
      <c r="B51" s="25">
        <f>[1]Косарева!C8</f>
        <v>100</v>
      </c>
      <c r="C51" s="25">
        <f>[1]Косарева!C9</f>
        <v>91.3</v>
      </c>
      <c r="D51" s="25">
        <f>[1]Косарева!C10</f>
        <v>92</v>
      </c>
      <c r="E51" s="25">
        <v>100</v>
      </c>
      <c r="F51" s="346">
        <f t="shared" si="9"/>
        <v>95.825000000000003</v>
      </c>
      <c r="G51" s="25">
        <f>[1]Косарева!C13</f>
        <v>73</v>
      </c>
      <c r="H51" s="25">
        <f>[1]Косарева!C14</f>
        <v>92.5</v>
      </c>
      <c r="I51" s="25">
        <f>[1]Косарева!C15</f>
        <v>88.4</v>
      </c>
      <c r="J51" s="25">
        <f>[1]Косарева!C16</f>
        <v>73</v>
      </c>
      <c r="K51" s="25">
        <f>[1]Косарева!C17</f>
        <v>84.6</v>
      </c>
      <c r="L51" s="346">
        <f t="shared" si="1"/>
        <v>82.3</v>
      </c>
      <c r="M51" s="25">
        <f>[1]Косарева!C18</f>
        <v>91.6</v>
      </c>
      <c r="N51" s="25">
        <f>[1]Косарева!C19</f>
        <v>84</v>
      </c>
      <c r="O51" s="25">
        <f>[1]Косарева!C20</f>
        <v>92</v>
      </c>
      <c r="P51" s="25">
        <f>[1]Косарева!C21</f>
        <v>66.599999999999994</v>
      </c>
      <c r="Q51" s="25">
        <f>[1]Косарева!C22</f>
        <v>72</v>
      </c>
      <c r="R51" s="346">
        <f t="shared" si="2"/>
        <v>81.240000000000009</v>
      </c>
      <c r="S51" s="25"/>
      <c r="T51" s="25"/>
      <c r="U51" s="25"/>
      <c r="V51" s="25"/>
      <c r="W51" s="25"/>
      <c r="X51" s="346"/>
      <c r="Y51" s="25"/>
      <c r="Z51" s="25"/>
      <c r="AA51" s="25"/>
      <c r="AB51" s="347"/>
      <c r="AC51" s="348"/>
      <c r="AD51" s="349"/>
      <c r="AE51" s="350"/>
      <c r="AF51" s="108"/>
      <c r="AG51" s="351"/>
      <c r="AH51" s="352"/>
      <c r="AI51" s="353">
        <f t="shared" si="7"/>
        <v>86.454999999999998</v>
      </c>
    </row>
    <row r="52" spans="1:36" ht="10.5" customHeight="1" x14ac:dyDescent="0.2">
      <c r="A52" s="12" t="s">
        <v>31</v>
      </c>
      <c r="B52" s="25">
        <f>[1]жукова!C8</f>
        <v>76</v>
      </c>
      <c r="C52" s="25">
        <f>[1]жукова!C9</f>
        <v>69</v>
      </c>
      <c r="D52" s="25">
        <f>[1]Боярская!C8</f>
        <v>100</v>
      </c>
      <c r="E52" s="25">
        <f>[1]Боярская!C9</f>
        <v>90</v>
      </c>
      <c r="F52" s="346">
        <f t="shared" si="9"/>
        <v>83.75</v>
      </c>
      <c r="G52" s="25">
        <f>[1]Боярская!C10</f>
        <v>100</v>
      </c>
      <c r="H52" s="25">
        <f>[1]жукова!C10</f>
        <v>66</v>
      </c>
      <c r="I52" s="25">
        <f>[1]Боярская!C11</f>
        <v>100</v>
      </c>
      <c r="J52" s="25">
        <f>[1]жукова!C11</f>
        <v>73</v>
      </c>
      <c r="K52" s="25">
        <f>[1]Боярская!C12</f>
        <v>100</v>
      </c>
      <c r="L52" s="346">
        <f t="shared" si="1"/>
        <v>87.8</v>
      </c>
      <c r="M52" s="25">
        <f>[1]жукова!C12</f>
        <v>100</v>
      </c>
      <c r="N52" s="25">
        <f>[1]жукова!C13</f>
        <v>88</v>
      </c>
      <c r="O52" s="25">
        <f>[1]Боярская!C13</f>
        <v>96</v>
      </c>
      <c r="P52" s="25">
        <f>[1]жукова!C14</f>
        <v>55</v>
      </c>
      <c r="Q52" s="25">
        <f>[1]Боярская!C14</f>
        <v>96</v>
      </c>
      <c r="R52" s="346">
        <f t="shared" si="2"/>
        <v>87</v>
      </c>
      <c r="S52" s="25"/>
      <c r="T52" s="25"/>
      <c r="U52" s="25"/>
      <c r="V52" s="25"/>
      <c r="W52" s="25"/>
      <c r="X52" s="346"/>
      <c r="Y52" s="25"/>
      <c r="Z52" s="25"/>
      <c r="AA52" s="25"/>
      <c r="AB52" s="347"/>
      <c r="AC52" s="348"/>
      <c r="AD52" s="349"/>
      <c r="AE52" s="350"/>
      <c r="AF52" s="108"/>
      <c r="AG52" s="351"/>
      <c r="AH52" s="352"/>
      <c r="AI52" s="353">
        <f t="shared" si="7"/>
        <v>86.183333333333337</v>
      </c>
    </row>
    <row r="53" spans="1:36" ht="9" customHeight="1" x14ac:dyDescent="0.2">
      <c r="A53" s="12" t="s">
        <v>32</v>
      </c>
      <c r="B53" s="25">
        <f>[1]Фандо!C8</f>
        <v>100</v>
      </c>
      <c r="C53" s="25">
        <f>[1]Фандо!C9</f>
        <v>91</v>
      </c>
      <c r="D53" s="25">
        <f>[1]Фандо!C10</f>
        <v>100</v>
      </c>
      <c r="E53" s="25">
        <f>[1]Тагер!C8</f>
        <v>100</v>
      </c>
      <c r="F53" s="346">
        <f t="shared" si="9"/>
        <v>97.75</v>
      </c>
      <c r="G53" s="25">
        <f>[1]Фандо!C11</f>
        <v>100</v>
      </c>
      <c r="H53" s="25">
        <f>[1]Фандо!C12</f>
        <v>96</v>
      </c>
      <c r="I53" s="25">
        <f>[1]Сердюк!C8</f>
        <v>84</v>
      </c>
      <c r="J53" s="25">
        <f>[1]Тагер!C9</f>
        <v>100</v>
      </c>
      <c r="K53" s="25">
        <f>[1]Тагер!C10</f>
        <v>100</v>
      </c>
      <c r="L53" s="346">
        <f t="shared" si="1"/>
        <v>96</v>
      </c>
      <c r="M53" s="25">
        <f>[1]Сердюк!C9</f>
        <v>91</v>
      </c>
      <c r="N53" s="25">
        <f>[1]Фандо!C13</f>
        <v>100</v>
      </c>
      <c r="O53" s="25">
        <f>[1]Тагер!C11</f>
        <v>80</v>
      </c>
      <c r="P53" s="25">
        <f>[1]Тагер!C12</f>
        <v>55.6</v>
      </c>
      <c r="Q53" s="25">
        <f>[1]Фандо!C14</f>
        <v>96</v>
      </c>
      <c r="R53" s="346">
        <f t="shared" si="2"/>
        <v>84.52000000000001</v>
      </c>
      <c r="S53" s="25">
        <f>[1]Фандо!C15</f>
        <v>91</v>
      </c>
      <c r="T53" s="25">
        <f>[1]Фандо!C16</f>
        <v>100</v>
      </c>
      <c r="U53" s="25">
        <f>[1]Сердюк!C10</f>
        <v>88</v>
      </c>
      <c r="V53" s="25">
        <f>[1]Сердюк!C11</f>
        <v>77</v>
      </c>
      <c r="W53" s="25">
        <f>[1]Тагер!C13</f>
        <v>100</v>
      </c>
      <c r="X53" s="346">
        <f t="shared" si="3"/>
        <v>91.2</v>
      </c>
      <c r="Y53" s="25">
        <f>[1]Сердюк!C12</f>
        <v>92</v>
      </c>
      <c r="Z53" s="25">
        <f>[1]Сердюк!C13</f>
        <v>96</v>
      </c>
      <c r="AA53" s="25">
        <f>[1]Тагер!C14</f>
        <v>79.2</v>
      </c>
      <c r="AB53" s="347">
        <f t="shared" si="4"/>
        <v>89.066666666666663</v>
      </c>
      <c r="AC53" s="348">
        <f>AVERAGE([1]Егоршин!C17,[1]Сердюк!C14)</f>
        <v>100</v>
      </c>
      <c r="AD53" s="349">
        <f>[1]Сердюк!C15</f>
        <v>90</v>
      </c>
      <c r="AE53" s="350">
        <f t="shared" si="5"/>
        <v>95</v>
      </c>
      <c r="AF53" s="108">
        <f>AVERAGE([1]Егоршин!C15,[1]Сердюк!C16)</f>
        <v>100</v>
      </c>
      <c r="AG53" s="351">
        <f>AVERAGE([1]Егоршин!C19,[1]Тагер!C15)</f>
        <v>97</v>
      </c>
      <c r="AH53" s="352">
        <f t="shared" si="6"/>
        <v>98.5</v>
      </c>
      <c r="AI53" s="353">
        <f t="shared" si="7"/>
        <v>93.148095238095237</v>
      </c>
    </row>
    <row r="54" spans="1:36" ht="9" customHeight="1" x14ac:dyDescent="0.2">
      <c r="A54" s="12" t="s">
        <v>33</v>
      </c>
      <c r="B54" s="25"/>
      <c r="C54" s="25"/>
      <c r="D54" s="25"/>
      <c r="E54" s="25"/>
      <c r="F54" s="346"/>
      <c r="G54" s="25"/>
      <c r="H54" s="25"/>
      <c r="I54" s="25"/>
      <c r="J54" s="25"/>
      <c r="K54" s="25"/>
      <c r="L54" s="346"/>
      <c r="M54" s="356">
        <f>[1]Безушенко!C23</f>
        <v>100</v>
      </c>
      <c r="N54" s="356">
        <f>[1]Безушенко!C24</f>
        <v>81</v>
      </c>
      <c r="O54" s="356">
        <f>[1]Лой!C17</f>
        <v>60</v>
      </c>
      <c r="P54" s="356">
        <f>[1]Лой!C18</f>
        <v>78.900000000000006</v>
      </c>
      <c r="Q54" s="356">
        <f>[1]Лой!C19</f>
        <v>76</v>
      </c>
      <c r="R54" s="346">
        <f t="shared" si="2"/>
        <v>79.179999999999993</v>
      </c>
      <c r="S54" s="356">
        <f>[1]Лой!C20</f>
        <v>81.8</v>
      </c>
      <c r="T54" s="356">
        <f>[1]Лой!C21</f>
        <v>92</v>
      </c>
      <c r="U54" s="356">
        <f>[1]Лой!C22</f>
        <v>88</v>
      </c>
      <c r="V54" s="356">
        <f>[1]Безушенко!C25</f>
        <v>70</v>
      </c>
      <c r="W54" s="356">
        <f>[1]Аккузина!C28</f>
        <v>77</v>
      </c>
      <c r="X54" s="346">
        <f t="shared" si="3"/>
        <v>81.760000000000005</v>
      </c>
      <c r="Y54" s="356"/>
      <c r="Z54" s="356"/>
      <c r="AA54" s="356"/>
      <c r="AB54" s="347"/>
      <c r="AC54" s="348"/>
      <c r="AD54" s="349"/>
      <c r="AE54" s="350"/>
      <c r="AF54" s="108"/>
      <c r="AG54" s="351"/>
      <c r="AH54" s="352"/>
      <c r="AI54" s="353">
        <f t="shared" si="7"/>
        <v>80.47</v>
      </c>
    </row>
    <row r="55" spans="1:36" ht="10.5" customHeight="1" x14ac:dyDescent="0.2">
      <c r="A55" s="12" t="s">
        <v>34</v>
      </c>
      <c r="B55" s="356"/>
      <c r="C55" s="356"/>
      <c r="D55" s="356"/>
      <c r="E55" s="356"/>
      <c r="F55" s="346"/>
      <c r="G55" s="356"/>
      <c r="H55" s="356"/>
      <c r="I55" s="356"/>
      <c r="J55" s="356"/>
      <c r="K55" s="356"/>
      <c r="L55" s="346"/>
      <c r="M55" s="356"/>
      <c r="N55" s="356"/>
      <c r="O55" s="356"/>
      <c r="P55" s="356"/>
      <c r="Q55" s="356"/>
      <c r="R55" s="346"/>
      <c r="S55" s="356"/>
      <c r="T55" s="356"/>
      <c r="U55" s="356"/>
      <c r="V55" s="356"/>
      <c r="W55" s="356"/>
      <c r="X55" s="346"/>
      <c r="Y55" s="356"/>
      <c r="Z55" s="356"/>
      <c r="AA55" s="356"/>
      <c r="AB55" s="347"/>
      <c r="AC55" s="348"/>
      <c r="AD55" s="349"/>
      <c r="AE55" s="350"/>
      <c r="AF55" s="108"/>
      <c r="AG55" s="351"/>
      <c r="AH55" s="352"/>
      <c r="AI55" s="353"/>
    </row>
    <row r="56" spans="1:36" ht="10.5" customHeight="1" x14ac:dyDescent="0.2">
      <c r="A56" s="12" t="s">
        <v>125</v>
      </c>
      <c r="B56" s="356">
        <f>[1]жукова!C17</f>
        <v>100</v>
      </c>
      <c r="C56" s="356"/>
      <c r="D56" s="356"/>
      <c r="E56" s="356"/>
      <c r="F56" s="346">
        <f t="shared" si="9"/>
        <v>100</v>
      </c>
      <c r="G56" s="356"/>
      <c r="H56" s="356"/>
      <c r="I56" s="356"/>
      <c r="J56" s="356"/>
      <c r="K56" s="356"/>
      <c r="L56" s="346"/>
      <c r="M56" s="356"/>
      <c r="N56" s="356"/>
      <c r="O56" s="356"/>
      <c r="P56" s="356"/>
      <c r="Q56" s="356"/>
      <c r="R56" s="346"/>
      <c r="S56" s="25">
        <f>[1]Боярская!C15</f>
        <v>100</v>
      </c>
      <c r="T56" s="25">
        <f>[1]жукова!C15</f>
        <v>88</v>
      </c>
      <c r="U56" s="25">
        <f>[1]Боярская!C16</f>
        <v>96</v>
      </c>
      <c r="V56" s="25">
        <f>[1]Боярская!C17</f>
        <v>83</v>
      </c>
      <c r="W56" s="25">
        <f>[1]жукова!C16</f>
        <v>81</v>
      </c>
      <c r="X56" s="346">
        <f t="shared" si="3"/>
        <v>89.6</v>
      </c>
      <c r="Y56" s="25">
        <f>[1]Печенкина!C8</f>
        <v>66</v>
      </c>
      <c r="Z56" s="25">
        <f>[1]Печенкина!C9</f>
        <v>76</v>
      </c>
      <c r="AA56" s="25">
        <f>[1]Печенкина!C10</f>
        <v>87.5</v>
      </c>
      <c r="AB56" s="347">
        <f t="shared" si="4"/>
        <v>76.5</v>
      </c>
      <c r="AC56" s="348">
        <f>[1]Печенкина!C11</f>
        <v>100</v>
      </c>
      <c r="AD56" s="349">
        <f>[1]Печенкина!C12</f>
        <v>100</v>
      </c>
      <c r="AE56" s="350">
        <f t="shared" si="5"/>
        <v>100</v>
      </c>
      <c r="AF56" s="108">
        <f>[1]Печенкина!C13</f>
        <v>100</v>
      </c>
      <c r="AG56" s="351">
        <f>[1]Печенкина!C14</f>
        <v>100</v>
      </c>
      <c r="AH56" s="352">
        <f t="shared" si="6"/>
        <v>100</v>
      </c>
      <c r="AI56" s="353">
        <f t="shared" si="7"/>
        <v>93.22</v>
      </c>
    </row>
    <row r="57" spans="1:36" ht="12.75" customHeight="1" x14ac:dyDescent="0.25">
      <c r="A57" s="357"/>
      <c r="B57" s="358">
        <f t="shared" ref="B57:AG57" si="10">AVERAGE(B4:B56)</f>
        <v>81.723333333333329</v>
      </c>
      <c r="C57" s="358">
        <f t="shared" si="10"/>
        <v>71.893333333333345</v>
      </c>
      <c r="D57" s="358">
        <f t="shared" si="10"/>
        <v>84.94</v>
      </c>
      <c r="E57" s="358">
        <f t="shared" si="10"/>
        <v>72.946666666666658</v>
      </c>
      <c r="F57" s="358">
        <f t="shared" si="10"/>
        <v>80.284558823529423</v>
      </c>
      <c r="G57" s="358">
        <f t="shared" si="10"/>
        <v>67.903125000000003</v>
      </c>
      <c r="H57" s="358">
        <f t="shared" si="10"/>
        <v>67.40625</v>
      </c>
      <c r="I57" s="358">
        <f t="shared" si="10"/>
        <v>64.90625</v>
      </c>
      <c r="J57" s="358">
        <f t="shared" si="10"/>
        <v>70.931250000000006</v>
      </c>
      <c r="K57" s="358">
        <f t="shared" si="10"/>
        <v>65.974999999999994</v>
      </c>
      <c r="L57" s="358">
        <f t="shared" si="10"/>
        <v>66.640588235294118</v>
      </c>
      <c r="M57" s="358">
        <f t="shared" si="10"/>
        <v>73.706250000000011</v>
      </c>
      <c r="N57" s="358">
        <f t="shared" si="10"/>
        <v>77.378124999999997</v>
      </c>
      <c r="O57" s="358">
        <f t="shared" si="10"/>
        <v>68.505555555555546</v>
      </c>
      <c r="P57" s="358">
        <f t="shared" si="10"/>
        <v>54.833333333333336</v>
      </c>
      <c r="Q57" s="358">
        <f t="shared" si="10"/>
        <v>74.256249999999994</v>
      </c>
      <c r="R57" s="358">
        <f t="shared" si="10"/>
        <v>68.604473684210532</v>
      </c>
      <c r="S57" s="358">
        <f t="shared" si="10"/>
        <v>77.835294117647067</v>
      </c>
      <c r="T57" s="358">
        <f t="shared" si="10"/>
        <v>73.370588235294122</v>
      </c>
      <c r="U57" s="358">
        <f t="shared" si="10"/>
        <v>75.873529411764707</v>
      </c>
      <c r="V57" s="358">
        <f t="shared" si="10"/>
        <v>46.936842105263153</v>
      </c>
      <c r="W57" s="358">
        <f t="shared" si="10"/>
        <v>56.478947368421046</v>
      </c>
      <c r="X57" s="358">
        <f t="shared" si="10"/>
        <v>64.397368421052619</v>
      </c>
      <c r="Y57" s="358">
        <f t="shared" si="10"/>
        <v>54.809375000000003</v>
      </c>
      <c r="Z57" s="358">
        <f t="shared" si="10"/>
        <v>70.228571428571428</v>
      </c>
      <c r="AA57" s="358">
        <f t="shared" si="10"/>
        <v>62.36666666666666</v>
      </c>
      <c r="AB57" s="358">
        <f t="shared" si="10"/>
        <v>61.754629629629626</v>
      </c>
      <c r="AC57" s="358">
        <f t="shared" si="10"/>
        <v>78.015000000000015</v>
      </c>
      <c r="AD57" s="358">
        <f t="shared" si="10"/>
        <v>76.760869565217391</v>
      </c>
      <c r="AE57" s="358">
        <f t="shared" si="10"/>
        <v>78.055999999999997</v>
      </c>
      <c r="AF57" s="358">
        <f t="shared" si="10"/>
        <v>87.726190476190482</v>
      </c>
      <c r="AG57" s="358">
        <f t="shared" si="10"/>
        <v>64.163636363636357</v>
      </c>
      <c r="AH57" s="352">
        <f t="shared" si="6"/>
        <v>75.944913419913419</v>
      </c>
      <c r="AI57" s="360">
        <f>AVERAGE(F57,L57,R57,X57,AB57,AE57,AH57)</f>
        <v>70.811790316232802</v>
      </c>
      <c r="AJ57" s="359"/>
    </row>
  </sheetData>
  <mergeCells count="9">
    <mergeCell ref="AC2:AE2"/>
    <mergeCell ref="AF2:AH2"/>
    <mergeCell ref="AI2:AI3"/>
    <mergeCell ref="A1:AB1"/>
    <mergeCell ref="B2:F2"/>
    <mergeCell ref="G2:L2"/>
    <mergeCell ref="M2:R2"/>
    <mergeCell ref="S2:X2"/>
    <mergeCell ref="Y2:AB2"/>
  </mergeCells>
  <printOptions horizontalCentered="1"/>
  <pageMargins left="0.19685039370078741" right="0.19685039370078741" top="7.874015748031496E-2" bottom="0" header="0" footer="0"/>
  <pageSetup paperSize="9" firstPageNumber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opLeftCell="A16" zoomScaleNormal="100" zoomScalePageLayoutView="60" workbookViewId="0">
      <selection activeCell="R26" sqref="P7:R26"/>
    </sheetView>
  </sheetViews>
  <sheetFormatPr defaultRowHeight="13.5" x14ac:dyDescent="0.15"/>
  <cols>
    <col min="1" max="1" width="14.75" customWidth="1"/>
    <col min="2" max="2" width="4.625" customWidth="1"/>
    <col min="3" max="3" width="3.875" customWidth="1"/>
    <col min="4" max="5" width="3.125" customWidth="1"/>
    <col min="6" max="6" width="3.75" customWidth="1"/>
    <col min="7" max="9" width="9.625"/>
    <col min="10" max="10" width="3.375" customWidth="1"/>
    <col min="11" max="11" width="3.25" customWidth="1"/>
    <col min="12" max="12" width="3.375" customWidth="1"/>
    <col min="13" max="13" width="2.875" customWidth="1"/>
    <col min="14" max="14" width="3.5" customWidth="1"/>
    <col min="15" max="15" width="3.125" customWidth="1"/>
    <col min="16" max="1014" width="9.625"/>
  </cols>
  <sheetData>
    <row r="1" spans="1:24" ht="16.5" customHeight="1" thickTop="1" thickBot="1" x14ac:dyDescent="0.2">
      <c r="A1" s="510" t="s">
        <v>53</v>
      </c>
      <c r="B1" s="518" t="s">
        <v>54</v>
      </c>
      <c r="C1" s="518" t="s">
        <v>261</v>
      </c>
      <c r="D1" s="509" t="s">
        <v>277</v>
      </c>
      <c r="E1" s="509"/>
      <c r="F1" s="509"/>
      <c r="H1" s="530" t="s">
        <v>53</v>
      </c>
      <c r="I1" s="507" t="s">
        <v>54</v>
      </c>
      <c r="J1" s="501" t="s">
        <v>55</v>
      </c>
      <c r="K1" s="501"/>
      <c r="L1" s="501"/>
      <c r="M1" s="501" t="s">
        <v>56</v>
      </c>
      <c r="N1" s="501"/>
      <c r="O1" s="501"/>
      <c r="P1" s="501" t="s">
        <v>57</v>
      </c>
      <c r="Q1" s="501"/>
      <c r="R1" s="501"/>
      <c r="S1" s="501" t="s">
        <v>58</v>
      </c>
      <c r="T1" s="501"/>
      <c r="U1" s="501"/>
      <c r="V1" s="501" t="s">
        <v>59</v>
      </c>
      <c r="W1" s="501"/>
      <c r="X1" s="501"/>
    </row>
    <row r="2" spans="1:24" ht="14.85" customHeight="1" thickTop="1" thickBot="1" x14ac:dyDescent="0.2">
      <c r="A2" s="510"/>
      <c r="B2" s="519"/>
      <c r="C2" s="519"/>
      <c r="D2" s="509">
        <v>5</v>
      </c>
      <c r="E2" s="509">
        <v>4</v>
      </c>
      <c r="F2" s="509">
        <v>3</v>
      </c>
      <c r="H2" s="530"/>
      <c r="I2" s="507"/>
      <c r="J2" s="502" t="s">
        <v>60</v>
      </c>
      <c r="K2" s="503" t="s">
        <v>61</v>
      </c>
      <c r="L2" s="502" t="s">
        <v>62</v>
      </c>
      <c r="M2" s="504" t="s">
        <v>60</v>
      </c>
      <c r="N2" s="504" t="s">
        <v>61</v>
      </c>
      <c r="O2" s="505" t="s">
        <v>62</v>
      </c>
      <c r="P2" s="504" t="s">
        <v>60</v>
      </c>
      <c r="Q2" s="504" t="s">
        <v>61</v>
      </c>
      <c r="R2" s="505" t="s">
        <v>62</v>
      </c>
      <c r="S2" s="497" t="s">
        <v>60</v>
      </c>
      <c r="T2" s="497" t="s">
        <v>61</v>
      </c>
      <c r="U2" s="497" t="s">
        <v>62</v>
      </c>
      <c r="V2" s="497" t="s">
        <v>60</v>
      </c>
      <c r="W2" s="497" t="s">
        <v>61</v>
      </c>
      <c r="X2" s="497" t="s">
        <v>62</v>
      </c>
    </row>
    <row r="3" spans="1:24" ht="15" thickTop="1" thickBot="1" x14ac:dyDescent="0.2">
      <c r="A3" s="510"/>
      <c r="B3" s="519"/>
      <c r="C3" s="519"/>
      <c r="D3" s="509"/>
      <c r="E3" s="509"/>
      <c r="F3" s="509"/>
      <c r="H3" s="530"/>
      <c r="I3" s="507"/>
      <c r="J3" s="502"/>
      <c r="K3" s="503"/>
      <c r="L3" s="502"/>
      <c r="M3" s="504"/>
      <c r="N3" s="504"/>
      <c r="O3" s="505"/>
      <c r="P3" s="504"/>
      <c r="Q3" s="504"/>
      <c r="R3" s="505"/>
      <c r="S3" s="497"/>
      <c r="T3" s="497"/>
      <c r="U3" s="497"/>
      <c r="V3" s="497"/>
      <c r="W3" s="497"/>
      <c r="X3" s="497"/>
    </row>
    <row r="4" spans="1:24" ht="15" thickTop="1" thickBot="1" x14ac:dyDescent="0.2">
      <c r="A4" s="510"/>
      <c r="B4" s="519"/>
      <c r="C4" s="519"/>
      <c r="D4" s="509"/>
      <c r="E4" s="509"/>
      <c r="F4" s="509"/>
      <c r="H4" s="530"/>
      <c r="I4" s="507"/>
      <c r="J4" s="502"/>
      <c r="K4" s="503"/>
      <c r="L4" s="502"/>
      <c r="M4" s="504"/>
      <c r="N4" s="504"/>
      <c r="O4" s="505"/>
      <c r="P4" s="504"/>
      <c r="Q4" s="504"/>
      <c r="R4" s="505"/>
      <c r="S4" s="497"/>
      <c r="T4" s="497"/>
      <c r="U4" s="497"/>
      <c r="V4" s="497"/>
      <c r="W4" s="497"/>
      <c r="X4" s="497"/>
    </row>
    <row r="5" spans="1:24" ht="15" thickTop="1" thickBot="1" x14ac:dyDescent="0.2">
      <c r="A5" s="510"/>
      <c r="B5" s="519"/>
      <c r="C5" s="519"/>
      <c r="D5" s="509"/>
      <c r="E5" s="509"/>
      <c r="F5" s="509"/>
      <c r="H5" s="530"/>
      <c r="I5" s="507"/>
      <c r="J5" s="502"/>
      <c r="K5" s="503"/>
      <c r="L5" s="502"/>
      <c r="M5" s="504"/>
      <c r="N5" s="504"/>
      <c r="O5" s="505"/>
      <c r="P5" s="504"/>
      <c r="Q5" s="504"/>
      <c r="R5" s="505"/>
      <c r="S5" s="497"/>
      <c r="T5" s="497"/>
      <c r="U5" s="497"/>
      <c r="V5" s="497"/>
      <c r="W5" s="497"/>
      <c r="X5" s="497"/>
    </row>
    <row r="6" spans="1:24" ht="36" customHeight="1" thickTop="1" thickBot="1" x14ac:dyDescent="0.2">
      <c r="A6" s="510"/>
      <c r="B6" s="520"/>
      <c r="C6" s="520"/>
      <c r="D6" s="509"/>
      <c r="E6" s="509"/>
      <c r="F6" s="509"/>
      <c r="H6" s="530"/>
      <c r="I6" s="507"/>
      <c r="J6" s="502"/>
      <c r="K6" s="503"/>
      <c r="L6" s="502"/>
      <c r="M6" s="504"/>
      <c r="N6" s="504"/>
      <c r="O6" s="505"/>
      <c r="P6" s="504"/>
      <c r="Q6" s="504"/>
      <c r="R6" s="505"/>
      <c r="S6" s="497"/>
      <c r="T6" s="497"/>
      <c r="U6" s="497"/>
      <c r="V6" s="497"/>
      <c r="W6" s="497"/>
      <c r="X6" s="497"/>
    </row>
    <row r="7" spans="1:24" ht="15.75" thickTop="1" thickBot="1" x14ac:dyDescent="0.25">
      <c r="A7" s="537" t="s">
        <v>23</v>
      </c>
      <c r="B7" s="300" t="s">
        <v>71</v>
      </c>
      <c r="C7" s="300">
        <v>24</v>
      </c>
      <c r="D7" s="301">
        <v>4</v>
      </c>
      <c r="E7" s="301">
        <v>13</v>
      </c>
      <c r="F7" s="301">
        <v>7</v>
      </c>
      <c r="H7" s="571" t="s">
        <v>23</v>
      </c>
      <c r="I7" s="37" t="s">
        <v>71</v>
      </c>
      <c r="J7" s="31">
        <v>75</v>
      </c>
      <c r="K7" s="31">
        <v>100</v>
      </c>
      <c r="L7" s="31">
        <v>4</v>
      </c>
      <c r="M7" s="31">
        <v>72</v>
      </c>
      <c r="N7" s="31">
        <v>100</v>
      </c>
      <c r="O7" s="31">
        <v>3.9</v>
      </c>
      <c r="P7" s="45">
        <f>((D7+E7)/C7)*100</f>
        <v>70.833333333333343</v>
      </c>
      <c r="Q7" s="45">
        <f>((D7+E7+F7)/C7)*100</f>
        <v>100</v>
      </c>
      <c r="R7" s="45">
        <f t="shared" ref="R7" si="0">(D7*5+E7*4+F7*3)/C7</f>
        <v>3.875</v>
      </c>
      <c r="S7" s="31"/>
      <c r="T7" s="31"/>
      <c r="U7" s="31"/>
      <c r="V7" s="31"/>
      <c r="W7" s="31"/>
      <c r="X7" s="31"/>
    </row>
    <row r="8" spans="1:24" ht="15.75" thickTop="1" thickBot="1" x14ac:dyDescent="0.25">
      <c r="A8" s="537"/>
      <c r="B8" s="300" t="s">
        <v>77</v>
      </c>
      <c r="C8" s="300">
        <v>25</v>
      </c>
      <c r="D8" s="301">
        <v>9</v>
      </c>
      <c r="E8" s="301">
        <v>9</v>
      </c>
      <c r="F8" s="301">
        <v>7</v>
      </c>
      <c r="H8" s="571"/>
      <c r="I8" s="35" t="s">
        <v>77</v>
      </c>
      <c r="J8" s="31">
        <v>72</v>
      </c>
      <c r="K8" s="31">
        <v>100</v>
      </c>
      <c r="L8" s="31">
        <v>4.4000000000000004</v>
      </c>
      <c r="M8" s="31">
        <v>76</v>
      </c>
      <c r="N8" s="31">
        <v>100</v>
      </c>
      <c r="O8" s="31">
        <v>4</v>
      </c>
      <c r="P8" s="45">
        <f t="shared" ref="P8:P26" si="1">((D8+E8)/C8)*100</f>
        <v>72</v>
      </c>
      <c r="Q8" s="45">
        <f t="shared" ref="Q8:Q26" si="2">((D8+E8+F8)/C8)*100</f>
        <v>100</v>
      </c>
      <c r="R8" s="45">
        <f t="shared" ref="R8:R26" si="3">(D8*5+E8*4+F8*3)/C8</f>
        <v>4.08</v>
      </c>
      <c r="S8" s="31"/>
      <c r="T8" s="31"/>
      <c r="U8" s="31"/>
      <c r="V8" s="31"/>
      <c r="W8" s="31"/>
      <c r="X8" s="31"/>
    </row>
    <row r="9" spans="1:24" ht="15.75" thickTop="1" thickBot="1" x14ac:dyDescent="0.25">
      <c r="A9" s="537"/>
      <c r="B9" s="300" t="s">
        <v>78</v>
      </c>
      <c r="C9" s="300">
        <v>25</v>
      </c>
      <c r="D9" s="301">
        <v>5</v>
      </c>
      <c r="E9" s="301">
        <v>8</v>
      </c>
      <c r="F9" s="301">
        <v>12</v>
      </c>
      <c r="H9" s="571"/>
      <c r="I9" s="35" t="s">
        <v>78</v>
      </c>
      <c r="J9" s="31">
        <v>68</v>
      </c>
      <c r="K9" s="31">
        <v>100</v>
      </c>
      <c r="L9" s="31">
        <v>3.8</v>
      </c>
      <c r="M9" s="31">
        <v>68</v>
      </c>
      <c r="N9" s="31">
        <v>100</v>
      </c>
      <c r="O9" s="31">
        <v>3.8</v>
      </c>
      <c r="P9" s="45">
        <f t="shared" si="1"/>
        <v>52</v>
      </c>
      <c r="Q9" s="45">
        <f t="shared" si="2"/>
        <v>100</v>
      </c>
      <c r="R9" s="45">
        <f t="shared" si="3"/>
        <v>3.72</v>
      </c>
      <c r="S9" s="31"/>
      <c r="T9" s="31"/>
      <c r="U9" s="31"/>
      <c r="V9" s="31"/>
      <c r="W9" s="31"/>
      <c r="X9" s="31"/>
    </row>
    <row r="10" spans="1:24" ht="15.75" thickTop="1" thickBot="1" x14ac:dyDescent="0.25">
      <c r="A10" s="537"/>
      <c r="B10" s="300" t="s">
        <v>95</v>
      </c>
      <c r="C10" s="300">
        <v>18</v>
      </c>
      <c r="D10" s="301">
        <v>0</v>
      </c>
      <c r="E10" s="301">
        <v>8</v>
      </c>
      <c r="F10" s="301">
        <v>10</v>
      </c>
      <c r="H10" s="571"/>
      <c r="I10" s="35" t="s">
        <v>95</v>
      </c>
      <c r="J10" s="31">
        <v>57</v>
      </c>
      <c r="K10" s="31">
        <v>100</v>
      </c>
      <c r="L10" s="31">
        <v>3.6</v>
      </c>
      <c r="M10" s="31">
        <v>46</v>
      </c>
      <c r="N10" s="31">
        <v>100</v>
      </c>
      <c r="O10" s="31">
        <v>3.5</v>
      </c>
      <c r="P10" s="45">
        <f t="shared" si="1"/>
        <v>44.444444444444443</v>
      </c>
      <c r="Q10" s="45">
        <f t="shared" si="2"/>
        <v>100</v>
      </c>
      <c r="R10" s="45">
        <f t="shared" si="3"/>
        <v>3.4444444444444446</v>
      </c>
      <c r="S10" s="31"/>
      <c r="T10" s="31"/>
      <c r="U10" s="31"/>
      <c r="V10" s="31"/>
      <c r="W10" s="31"/>
      <c r="X10" s="31"/>
    </row>
    <row r="11" spans="1:24" ht="15.75" thickTop="1" thickBot="1" x14ac:dyDescent="0.25">
      <c r="A11" s="537"/>
      <c r="B11" s="300" t="s">
        <v>96</v>
      </c>
      <c r="C11" s="300">
        <v>25</v>
      </c>
      <c r="D11" s="301">
        <v>7</v>
      </c>
      <c r="E11" s="301">
        <v>11</v>
      </c>
      <c r="F11" s="301">
        <v>7</v>
      </c>
      <c r="H11" s="571"/>
      <c r="I11" s="35" t="s">
        <v>96</v>
      </c>
      <c r="J11" s="31">
        <v>80</v>
      </c>
      <c r="K11" s="31">
        <v>100</v>
      </c>
      <c r="L11" s="31">
        <v>4</v>
      </c>
      <c r="M11" s="31">
        <v>72</v>
      </c>
      <c r="N11" s="31">
        <v>100</v>
      </c>
      <c r="O11" s="31">
        <v>4</v>
      </c>
      <c r="P11" s="45">
        <f t="shared" si="1"/>
        <v>72</v>
      </c>
      <c r="Q11" s="45">
        <f t="shared" si="2"/>
        <v>100</v>
      </c>
      <c r="R11" s="45">
        <f t="shared" si="3"/>
        <v>4</v>
      </c>
      <c r="S11" s="31"/>
      <c r="T11" s="31"/>
      <c r="U11" s="31"/>
      <c r="V11" s="31"/>
      <c r="W11" s="31"/>
      <c r="X11" s="31"/>
    </row>
    <row r="12" spans="1:24" ht="15.75" thickTop="1" thickBot="1" x14ac:dyDescent="0.25">
      <c r="A12" s="537"/>
      <c r="B12" s="300" t="s">
        <v>75</v>
      </c>
      <c r="C12" s="300">
        <v>25</v>
      </c>
      <c r="D12" s="301">
        <v>7</v>
      </c>
      <c r="E12" s="301">
        <v>14</v>
      </c>
      <c r="F12" s="301">
        <v>4</v>
      </c>
      <c r="H12" s="571"/>
      <c r="I12" s="35" t="s">
        <v>75</v>
      </c>
      <c r="J12" s="31">
        <v>80</v>
      </c>
      <c r="K12" s="31">
        <v>100</v>
      </c>
      <c r="L12" s="31">
        <v>4</v>
      </c>
      <c r="M12" s="31">
        <v>90</v>
      </c>
      <c r="N12" s="31">
        <v>100</v>
      </c>
      <c r="O12" s="31">
        <v>4.0999999999999996</v>
      </c>
      <c r="P12" s="45">
        <f t="shared" si="1"/>
        <v>84</v>
      </c>
      <c r="Q12" s="45">
        <f t="shared" si="2"/>
        <v>100</v>
      </c>
      <c r="R12" s="45">
        <f t="shared" si="3"/>
        <v>4.12</v>
      </c>
      <c r="S12" s="31"/>
      <c r="T12" s="31"/>
      <c r="U12" s="31"/>
      <c r="V12" s="31"/>
      <c r="W12" s="31"/>
      <c r="X12" s="31"/>
    </row>
    <row r="13" spans="1:24" ht="15.75" thickTop="1" thickBot="1" x14ac:dyDescent="0.25">
      <c r="A13" s="537"/>
      <c r="B13" s="300" t="s">
        <v>63</v>
      </c>
      <c r="C13" s="300">
        <v>25</v>
      </c>
      <c r="D13" s="301">
        <v>1</v>
      </c>
      <c r="E13" s="301">
        <v>19</v>
      </c>
      <c r="F13" s="301">
        <v>5</v>
      </c>
      <c r="H13" s="571"/>
      <c r="I13" s="35" t="s">
        <v>63</v>
      </c>
      <c r="J13" s="31">
        <v>68</v>
      </c>
      <c r="K13" s="31">
        <v>100</v>
      </c>
      <c r="L13" s="31">
        <v>3.7</v>
      </c>
      <c r="M13" s="31">
        <v>90</v>
      </c>
      <c r="N13" s="31">
        <v>100</v>
      </c>
      <c r="O13" s="31">
        <v>4.0999999999999996</v>
      </c>
      <c r="P13" s="45">
        <f t="shared" si="1"/>
        <v>80</v>
      </c>
      <c r="Q13" s="45">
        <f t="shared" si="2"/>
        <v>100</v>
      </c>
      <c r="R13" s="45">
        <f t="shared" si="3"/>
        <v>3.84</v>
      </c>
      <c r="S13" s="31"/>
      <c r="T13" s="31"/>
      <c r="U13" s="31"/>
      <c r="V13" s="31"/>
      <c r="W13" s="31"/>
      <c r="X13" s="31"/>
    </row>
    <row r="14" spans="1:24" ht="15.75" thickTop="1" thickBot="1" x14ac:dyDescent="0.25">
      <c r="A14" s="537"/>
      <c r="B14" s="300" t="s">
        <v>80</v>
      </c>
      <c r="C14" s="300"/>
      <c r="D14" s="301"/>
      <c r="E14" s="301"/>
      <c r="F14" s="301"/>
      <c r="H14" s="571"/>
      <c r="I14" s="35" t="s">
        <v>80</v>
      </c>
      <c r="J14" s="31"/>
      <c r="K14" s="31"/>
      <c r="L14" s="31"/>
      <c r="M14" s="31">
        <v>100</v>
      </c>
      <c r="N14" s="31">
        <v>100</v>
      </c>
      <c r="O14" s="31">
        <v>4.5</v>
      </c>
      <c r="P14" s="45" t="e">
        <f t="shared" si="1"/>
        <v>#DIV/0!</v>
      </c>
      <c r="Q14" s="45" t="e">
        <f t="shared" si="2"/>
        <v>#DIV/0!</v>
      </c>
      <c r="R14" s="45" t="e">
        <f t="shared" si="3"/>
        <v>#DIV/0!</v>
      </c>
      <c r="S14" s="31"/>
      <c r="T14" s="31"/>
      <c r="U14" s="31"/>
      <c r="V14" s="31"/>
      <c r="W14" s="31"/>
      <c r="X14" s="31"/>
    </row>
    <row r="15" spans="1:24" ht="15.75" thickTop="1" thickBot="1" x14ac:dyDescent="0.25">
      <c r="A15" s="537"/>
      <c r="B15" s="300" t="s">
        <v>66</v>
      </c>
      <c r="C15" s="300"/>
      <c r="D15" s="301"/>
      <c r="E15" s="301"/>
      <c r="F15" s="301"/>
      <c r="H15" s="571"/>
      <c r="I15" s="35" t="s">
        <v>66</v>
      </c>
      <c r="J15" s="31"/>
      <c r="K15" s="31"/>
      <c r="L15" s="31"/>
      <c r="M15" s="31">
        <v>100</v>
      </c>
      <c r="N15" s="31">
        <v>100</v>
      </c>
      <c r="O15" s="31">
        <v>4.5999999999999996</v>
      </c>
      <c r="P15" s="45" t="e">
        <f t="shared" si="1"/>
        <v>#DIV/0!</v>
      </c>
      <c r="Q15" s="45" t="e">
        <f t="shared" si="2"/>
        <v>#DIV/0!</v>
      </c>
      <c r="R15" s="45" t="e">
        <f t="shared" si="3"/>
        <v>#DIV/0!</v>
      </c>
      <c r="S15" s="31"/>
      <c r="T15" s="31"/>
      <c r="U15" s="31"/>
      <c r="V15" s="31"/>
      <c r="W15" s="31"/>
      <c r="X15" s="31"/>
    </row>
    <row r="16" spans="1:24" ht="15.75" thickTop="1" thickBot="1" x14ac:dyDescent="0.25">
      <c r="A16" s="537"/>
      <c r="B16" s="300" t="s">
        <v>67</v>
      </c>
      <c r="C16" s="300"/>
      <c r="D16" s="301"/>
      <c r="E16" s="301"/>
      <c r="F16" s="301"/>
      <c r="H16" s="571"/>
      <c r="I16" s="35" t="s">
        <v>67</v>
      </c>
      <c r="J16" s="31"/>
      <c r="K16" s="31"/>
      <c r="L16" s="31"/>
      <c r="M16" s="31">
        <v>75</v>
      </c>
      <c r="N16" s="31">
        <v>100</v>
      </c>
      <c r="O16" s="31">
        <v>4.3</v>
      </c>
      <c r="P16" s="45" t="e">
        <f t="shared" si="1"/>
        <v>#DIV/0!</v>
      </c>
      <c r="Q16" s="45" t="e">
        <f t="shared" si="2"/>
        <v>#DIV/0!</v>
      </c>
      <c r="R16" s="45" t="e">
        <f t="shared" si="3"/>
        <v>#DIV/0!</v>
      </c>
      <c r="S16" s="31"/>
      <c r="T16" s="31"/>
      <c r="U16" s="31"/>
      <c r="V16" s="31"/>
      <c r="W16" s="31"/>
      <c r="X16" s="31"/>
    </row>
    <row r="17" spans="1:24" ht="15.75" thickTop="1" thickBot="1" x14ac:dyDescent="0.25">
      <c r="A17" s="537" t="s">
        <v>35</v>
      </c>
      <c r="B17" s="300" t="s">
        <v>80</v>
      </c>
      <c r="C17" s="300"/>
      <c r="D17" s="301"/>
      <c r="E17" s="301"/>
      <c r="F17" s="301"/>
      <c r="H17" s="571" t="s">
        <v>35</v>
      </c>
      <c r="I17" s="35" t="s">
        <v>80</v>
      </c>
      <c r="J17" s="31"/>
      <c r="K17" s="31"/>
      <c r="L17" s="31"/>
      <c r="M17" s="31">
        <v>100</v>
      </c>
      <c r="N17" s="31">
        <v>100</v>
      </c>
      <c r="O17" s="31">
        <v>4.8</v>
      </c>
      <c r="P17" s="45" t="e">
        <f t="shared" si="1"/>
        <v>#DIV/0!</v>
      </c>
      <c r="Q17" s="45" t="e">
        <f t="shared" si="2"/>
        <v>#DIV/0!</v>
      </c>
      <c r="R17" s="45" t="e">
        <f t="shared" si="3"/>
        <v>#DIV/0!</v>
      </c>
      <c r="S17" s="31"/>
      <c r="T17" s="31"/>
      <c r="U17" s="31"/>
      <c r="V17" s="31"/>
      <c r="W17" s="31"/>
      <c r="X17" s="31"/>
    </row>
    <row r="18" spans="1:24" ht="15.75" thickTop="1" thickBot="1" x14ac:dyDescent="0.25">
      <c r="A18" s="537"/>
      <c r="B18" s="300" t="s">
        <v>93</v>
      </c>
      <c r="C18" s="300"/>
      <c r="D18" s="301"/>
      <c r="E18" s="301"/>
      <c r="F18" s="301"/>
      <c r="H18" s="571"/>
      <c r="I18" s="35" t="s">
        <v>93</v>
      </c>
      <c r="J18" s="31"/>
      <c r="K18" s="31"/>
      <c r="L18" s="31"/>
      <c r="M18" s="31">
        <v>100</v>
      </c>
      <c r="N18" s="31">
        <v>100</v>
      </c>
      <c r="O18" s="31">
        <v>4.8</v>
      </c>
      <c r="P18" s="45" t="e">
        <f t="shared" si="1"/>
        <v>#DIV/0!</v>
      </c>
      <c r="Q18" s="45" t="e">
        <f t="shared" si="2"/>
        <v>#DIV/0!</v>
      </c>
      <c r="R18" s="45" t="e">
        <f t="shared" si="3"/>
        <v>#DIV/0!</v>
      </c>
      <c r="S18" s="31"/>
      <c r="T18" s="31"/>
      <c r="U18" s="31"/>
      <c r="V18" s="31"/>
      <c r="W18" s="31"/>
      <c r="X18" s="31"/>
    </row>
    <row r="19" spans="1:24" ht="15.75" thickTop="1" thickBot="1" x14ac:dyDescent="0.25">
      <c r="A19" s="537"/>
      <c r="B19" s="300" t="s">
        <v>66</v>
      </c>
      <c r="C19" s="300"/>
      <c r="D19" s="301"/>
      <c r="E19" s="301"/>
      <c r="F19" s="301"/>
      <c r="H19" s="571"/>
      <c r="I19" s="35" t="s">
        <v>66</v>
      </c>
      <c r="J19" s="31"/>
      <c r="K19" s="31"/>
      <c r="L19" s="31"/>
      <c r="M19" s="31">
        <v>100</v>
      </c>
      <c r="N19" s="31">
        <v>100</v>
      </c>
      <c r="O19" s="31">
        <v>5</v>
      </c>
      <c r="P19" s="45" t="e">
        <f t="shared" si="1"/>
        <v>#DIV/0!</v>
      </c>
      <c r="Q19" s="45" t="e">
        <f t="shared" si="2"/>
        <v>#DIV/0!</v>
      </c>
      <c r="R19" s="45" t="e">
        <f t="shared" si="3"/>
        <v>#DIV/0!</v>
      </c>
      <c r="S19" s="31"/>
      <c r="T19" s="31"/>
      <c r="U19" s="31"/>
      <c r="V19" s="31"/>
      <c r="W19" s="31"/>
      <c r="X19" s="31"/>
    </row>
    <row r="20" spans="1:24" ht="15.75" thickTop="1" thickBot="1" x14ac:dyDescent="0.25">
      <c r="A20" s="537"/>
      <c r="B20" s="300" t="s">
        <v>67</v>
      </c>
      <c r="C20" s="300"/>
      <c r="D20" s="301"/>
      <c r="E20" s="301"/>
      <c r="F20" s="301"/>
      <c r="H20" s="571"/>
      <c r="I20" s="35" t="s">
        <v>67</v>
      </c>
      <c r="J20" s="31"/>
      <c r="K20" s="31"/>
      <c r="L20" s="31"/>
      <c r="M20" s="31">
        <v>100</v>
      </c>
      <c r="N20" s="31">
        <v>100</v>
      </c>
      <c r="O20" s="31">
        <v>4.7</v>
      </c>
      <c r="P20" s="45" t="e">
        <f t="shared" si="1"/>
        <v>#DIV/0!</v>
      </c>
      <c r="Q20" s="45" t="e">
        <f t="shared" si="2"/>
        <v>#DIV/0!</v>
      </c>
      <c r="R20" s="45" t="e">
        <f t="shared" si="3"/>
        <v>#DIV/0!</v>
      </c>
      <c r="S20" s="31"/>
      <c r="T20" s="31"/>
      <c r="U20" s="31"/>
      <c r="V20" s="31"/>
      <c r="W20" s="31"/>
      <c r="X20" s="31"/>
    </row>
    <row r="21" spans="1:24" ht="38.25" customHeight="1" thickTop="1" thickBot="1" x14ac:dyDescent="0.25">
      <c r="A21" s="174" t="s">
        <v>94</v>
      </c>
      <c r="B21" s="300" t="s">
        <v>67</v>
      </c>
      <c r="C21" s="300"/>
      <c r="D21" s="301"/>
      <c r="E21" s="301"/>
      <c r="F21" s="301"/>
      <c r="H21" s="171" t="s">
        <v>94</v>
      </c>
      <c r="I21" s="35" t="s">
        <v>67</v>
      </c>
      <c r="J21" s="31"/>
      <c r="K21" s="57"/>
      <c r="L21" s="31"/>
      <c r="M21" s="31">
        <v>100</v>
      </c>
      <c r="N21" s="31">
        <v>100</v>
      </c>
      <c r="O21" s="31">
        <v>4</v>
      </c>
      <c r="P21" s="45" t="e">
        <f t="shared" si="1"/>
        <v>#DIV/0!</v>
      </c>
      <c r="Q21" s="45" t="e">
        <f t="shared" si="2"/>
        <v>#DIV/0!</v>
      </c>
      <c r="R21" s="45" t="e">
        <f t="shared" si="3"/>
        <v>#DIV/0!</v>
      </c>
      <c r="S21" s="31"/>
      <c r="T21" s="31"/>
      <c r="U21" s="31"/>
      <c r="V21" s="31"/>
      <c r="W21" s="31"/>
      <c r="X21" s="31"/>
    </row>
    <row r="22" spans="1:24" ht="17.25" customHeight="1" thickTop="1" thickBot="1" x14ac:dyDescent="0.25">
      <c r="A22" s="547" t="s">
        <v>97</v>
      </c>
      <c r="B22" s="300" t="s">
        <v>63</v>
      </c>
      <c r="C22" s="300">
        <v>25</v>
      </c>
      <c r="D22" s="301">
        <v>10</v>
      </c>
      <c r="E22" s="301">
        <v>15</v>
      </c>
      <c r="F22" s="301">
        <v>0</v>
      </c>
      <c r="H22" s="544" t="s">
        <v>97</v>
      </c>
      <c r="I22" s="35" t="s">
        <v>63</v>
      </c>
      <c r="J22" s="31">
        <v>100</v>
      </c>
      <c r="K22" s="57">
        <v>100</v>
      </c>
      <c r="L22" s="31">
        <v>4.2</v>
      </c>
      <c r="M22" s="31">
        <v>100</v>
      </c>
      <c r="N22" s="31">
        <v>100</v>
      </c>
      <c r="O22" s="31">
        <v>4.4000000000000004</v>
      </c>
      <c r="P22" s="45">
        <f t="shared" si="1"/>
        <v>100</v>
      </c>
      <c r="Q22" s="45">
        <f t="shared" si="2"/>
        <v>100</v>
      </c>
      <c r="R22" s="45">
        <f t="shared" si="3"/>
        <v>4.4000000000000004</v>
      </c>
      <c r="S22" s="31"/>
      <c r="T22" s="31"/>
      <c r="U22" s="31"/>
      <c r="V22" s="31"/>
      <c r="W22" s="31"/>
      <c r="X22" s="31"/>
    </row>
    <row r="23" spans="1:24" ht="13.5" customHeight="1" thickTop="1" thickBot="1" x14ac:dyDescent="0.25">
      <c r="A23" s="547"/>
      <c r="B23" s="300" t="s">
        <v>81</v>
      </c>
      <c r="C23" s="300">
        <v>22</v>
      </c>
      <c r="D23" s="301">
        <v>11</v>
      </c>
      <c r="E23" s="301">
        <v>6</v>
      </c>
      <c r="F23" s="301">
        <v>5</v>
      </c>
      <c r="H23" s="546"/>
      <c r="I23" s="35" t="s">
        <v>81</v>
      </c>
      <c r="J23" s="31">
        <v>81</v>
      </c>
      <c r="K23" s="57">
        <v>100</v>
      </c>
      <c r="L23" s="31">
        <v>4</v>
      </c>
      <c r="M23" s="31">
        <v>81</v>
      </c>
      <c r="N23" s="31">
        <v>100</v>
      </c>
      <c r="O23" s="31">
        <v>4</v>
      </c>
      <c r="P23" s="45">
        <f t="shared" si="1"/>
        <v>77.272727272727266</v>
      </c>
      <c r="Q23" s="45">
        <f t="shared" si="2"/>
        <v>100</v>
      </c>
      <c r="R23" s="45">
        <f t="shared" si="3"/>
        <v>4.2727272727272725</v>
      </c>
      <c r="S23" s="31"/>
      <c r="T23" s="31"/>
      <c r="U23" s="31"/>
      <c r="V23" s="31"/>
      <c r="W23" s="31"/>
      <c r="X23" s="31"/>
    </row>
    <row r="24" spans="1:24" ht="13.5" customHeight="1" thickTop="1" thickBot="1" x14ac:dyDescent="0.25">
      <c r="A24" s="314" t="s">
        <v>143</v>
      </c>
      <c r="B24" s="300" t="s">
        <v>80</v>
      </c>
      <c r="C24" s="300"/>
      <c r="D24" s="301"/>
      <c r="E24" s="301"/>
      <c r="F24" s="301"/>
      <c r="H24" s="170" t="s">
        <v>143</v>
      </c>
      <c r="I24" s="35" t="s">
        <v>80</v>
      </c>
      <c r="J24" s="31"/>
      <c r="K24" s="57"/>
      <c r="L24" s="31"/>
      <c r="M24" s="31">
        <v>100</v>
      </c>
      <c r="N24" s="31">
        <v>100</v>
      </c>
      <c r="O24" s="31">
        <v>5</v>
      </c>
      <c r="P24" s="45" t="e">
        <f t="shared" si="1"/>
        <v>#DIV/0!</v>
      </c>
      <c r="Q24" s="45" t="e">
        <f t="shared" si="2"/>
        <v>#DIV/0!</v>
      </c>
      <c r="R24" s="45" t="e">
        <f t="shared" si="3"/>
        <v>#DIV/0!</v>
      </c>
      <c r="S24" s="31"/>
      <c r="T24" s="31"/>
      <c r="U24" s="31"/>
      <c r="V24" s="31"/>
      <c r="W24" s="31"/>
      <c r="X24" s="31"/>
    </row>
    <row r="25" spans="1:24" ht="15.75" thickTop="1" thickBot="1" x14ac:dyDescent="0.25">
      <c r="A25" s="578" t="s">
        <v>24</v>
      </c>
      <c r="B25" s="300" t="s">
        <v>80</v>
      </c>
      <c r="C25" s="300"/>
      <c r="D25" s="301"/>
      <c r="E25" s="301"/>
      <c r="F25" s="301"/>
      <c r="H25" s="620" t="s">
        <v>24</v>
      </c>
      <c r="I25" s="35" t="s">
        <v>80</v>
      </c>
      <c r="J25" s="31"/>
      <c r="K25" s="31"/>
      <c r="L25" s="31"/>
      <c r="M25" s="31">
        <v>100</v>
      </c>
      <c r="N25" s="31">
        <v>100</v>
      </c>
      <c r="O25" s="31">
        <v>4.5</v>
      </c>
      <c r="P25" s="45" t="e">
        <f t="shared" si="1"/>
        <v>#DIV/0!</v>
      </c>
      <c r="Q25" s="45" t="e">
        <f t="shared" si="2"/>
        <v>#DIV/0!</v>
      </c>
      <c r="R25" s="45" t="e">
        <f t="shared" si="3"/>
        <v>#DIV/0!</v>
      </c>
      <c r="S25" s="31"/>
      <c r="T25" s="31"/>
      <c r="U25" s="31"/>
      <c r="V25" s="31"/>
      <c r="W25" s="31"/>
      <c r="X25" s="31"/>
    </row>
    <row r="26" spans="1:24" ht="15.75" thickTop="1" thickBot="1" x14ac:dyDescent="0.25">
      <c r="A26" s="578"/>
      <c r="B26" s="300" t="s">
        <v>66</v>
      </c>
      <c r="C26" s="300"/>
      <c r="D26" s="301"/>
      <c r="E26" s="301"/>
      <c r="F26" s="301"/>
      <c r="H26" s="621"/>
      <c r="I26" s="35" t="s">
        <v>66</v>
      </c>
      <c r="J26" s="31"/>
      <c r="K26" s="31"/>
      <c r="L26" s="31"/>
      <c r="M26" s="31">
        <v>100</v>
      </c>
      <c r="N26" s="31">
        <v>100</v>
      </c>
      <c r="O26" s="31">
        <v>4.8</v>
      </c>
      <c r="P26" s="45" t="e">
        <f t="shared" si="1"/>
        <v>#DIV/0!</v>
      </c>
      <c r="Q26" s="45" t="e">
        <f t="shared" si="2"/>
        <v>#DIV/0!</v>
      </c>
      <c r="R26" s="45" t="e">
        <f t="shared" si="3"/>
        <v>#DIV/0!</v>
      </c>
      <c r="S26" s="31"/>
      <c r="T26" s="31"/>
      <c r="U26" s="31"/>
      <c r="V26" s="31"/>
      <c r="W26" s="31"/>
      <c r="X26" s="31"/>
    </row>
    <row r="27" spans="1:24" ht="15" thickTop="1" thickBot="1" x14ac:dyDescent="0.2"/>
    <row r="28" spans="1:24" ht="15" thickTop="1" thickBot="1" x14ac:dyDescent="0.2">
      <c r="G28" s="31"/>
    </row>
    <row r="29" spans="1:24" ht="14.25" thickTop="1" x14ac:dyDescent="0.15"/>
  </sheetData>
  <mergeCells count="37">
    <mergeCell ref="F2:F6"/>
    <mergeCell ref="A22:A23"/>
    <mergeCell ref="A1:A6"/>
    <mergeCell ref="B1:B6"/>
    <mergeCell ref="D1:F1"/>
    <mergeCell ref="A25:A26"/>
    <mergeCell ref="A7:A16"/>
    <mergeCell ref="A17:A20"/>
    <mergeCell ref="D2:D6"/>
    <mergeCell ref="E2:E6"/>
    <mergeCell ref="C1:C6"/>
    <mergeCell ref="S2:S6"/>
    <mergeCell ref="T2:T6"/>
    <mergeCell ref="U2:U6"/>
    <mergeCell ref="V2:V6"/>
    <mergeCell ref="W2:W6"/>
    <mergeCell ref="N2:N6"/>
    <mergeCell ref="O2:O6"/>
    <mergeCell ref="P2:P6"/>
    <mergeCell ref="Q2:Q6"/>
    <mergeCell ref="R2:R6"/>
    <mergeCell ref="X2:X6"/>
    <mergeCell ref="H7:H16"/>
    <mergeCell ref="H17:H20"/>
    <mergeCell ref="H22:H23"/>
    <mergeCell ref="H25:H26"/>
    <mergeCell ref="H1:H6"/>
    <mergeCell ref="I1:I6"/>
    <mergeCell ref="J1:L1"/>
    <mergeCell ref="M1:O1"/>
    <mergeCell ref="P1:R1"/>
    <mergeCell ref="S1:U1"/>
    <mergeCell ref="V1:X1"/>
    <mergeCell ref="J2:J6"/>
    <mergeCell ref="K2:K6"/>
    <mergeCell ref="L2:L6"/>
    <mergeCell ref="M2:M6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topLeftCell="A2" zoomScaleNormal="100" zoomScalePageLayoutView="60" workbookViewId="0">
      <selection activeCell="P20" sqref="P20"/>
    </sheetView>
  </sheetViews>
  <sheetFormatPr defaultRowHeight="13.5" x14ac:dyDescent="0.15"/>
  <cols>
    <col min="1" max="1" width="9.625"/>
    <col min="2" max="2" width="5.875" customWidth="1"/>
    <col min="3" max="3" width="3.125" customWidth="1"/>
    <col min="4" max="4" width="3.75" customWidth="1"/>
    <col min="5" max="5" width="3.875" customWidth="1"/>
    <col min="6" max="6" width="3.375" customWidth="1"/>
    <col min="7" max="8" width="9.625"/>
    <col min="9" max="9" width="4.875" customWidth="1"/>
    <col min="10" max="10" width="4.375" customWidth="1"/>
    <col min="11" max="11" width="3.875" customWidth="1"/>
    <col min="12" max="13" width="4" customWidth="1"/>
    <col min="14" max="15" width="3.625" customWidth="1"/>
    <col min="16" max="1014" width="9.625"/>
  </cols>
  <sheetData>
    <row r="1" spans="1:24" ht="19.5" thickBot="1" x14ac:dyDescent="0.35">
      <c r="A1" s="28" t="s">
        <v>52</v>
      </c>
      <c r="B1" s="28"/>
      <c r="C1" s="28"/>
      <c r="D1" s="28"/>
      <c r="E1" s="28"/>
      <c r="F1" s="28"/>
    </row>
    <row r="2" spans="1:24" ht="16.5" customHeight="1" thickTop="1" thickBot="1" x14ac:dyDescent="0.2">
      <c r="A2" s="510" t="s">
        <v>53</v>
      </c>
      <c r="B2" s="518" t="s">
        <v>54</v>
      </c>
      <c r="C2" s="518" t="s">
        <v>261</v>
      </c>
      <c r="D2" s="509" t="s">
        <v>277</v>
      </c>
      <c r="E2" s="509"/>
      <c r="F2" s="509"/>
      <c r="H2" s="530" t="s">
        <v>53</v>
      </c>
      <c r="I2" s="507" t="s">
        <v>54</v>
      </c>
      <c r="J2" s="501" t="s">
        <v>55</v>
      </c>
      <c r="K2" s="501"/>
      <c r="L2" s="501"/>
      <c r="M2" s="501" t="s">
        <v>56</v>
      </c>
      <c r="N2" s="501"/>
      <c r="O2" s="501"/>
      <c r="P2" s="501" t="s">
        <v>57</v>
      </c>
      <c r="Q2" s="501"/>
      <c r="R2" s="501"/>
      <c r="S2" s="501" t="s">
        <v>58</v>
      </c>
      <c r="T2" s="501"/>
      <c r="U2" s="501"/>
      <c r="V2" s="501" t="s">
        <v>59</v>
      </c>
      <c r="W2" s="501"/>
      <c r="X2" s="501"/>
    </row>
    <row r="3" spans="1:24" ht="14.85" customHeight="1" thickTop="1" thickBot="1" x14ac:dyDescent="0.2">
      <c r="A3" s="510"/>
      <c r="B3" s="519"/>
      <c r="C3" s="519"/>
      <c r="D3" s="509">
        <v>5</v>
      </c>
      <c r="E3" s="509">
        <v>4</v>
      </c>
      <c r="F3" s="509">
        <v>3</v>
      </c>
      <c r="H3" s="530"/>
      <c r="I3" s="507"/>
      <c r="J3" s="502" t="s">
        <v>60</v>
      </c>
      <c r="K3" s="503" t="s">
        <v>61</v>
      </c>
      <c r="L3" s="502" t="s">
        <v>62</v>
      </c>
      <c r="M3" s="504" t="s">
        <v>60</v>
      </c>
      <c r="N3" s="504" t="s">
        <v>61</v>
      </c>
      <c r="O3" s="505" t="s">
        <v>62</v>
      </c>
      <c r="P3" s="504" t="s">
        <v>60</v>
      </c>
      <c r="Q3" s="504" t="s">
        <v>61</v>
      </c>
      <c r="R3" s="505" t="s">
        <v>62</v>
      </c>
      <c r="S3" s="497" t="s">
        <v>60</v>
      </c>
      <c r="T3" s="497" t="s">
        <v>61</v>
      </c>
      <c r="U3" s="497" t="s">
        <v>62</v>
      </c>
      <c r="V3" s="497" t="s">
        <v>60</v>
      </c>
      <c r="W3" s="497" t="s">
        <v>61</v>
      </c>
      <c r="X3" s="497" t="s">
        <v>62</v>
      </c>
    </row>
    <row r="4" spans="1:24" ht="15" thickTop="1" thickBot="1" x14ac:dyDescent="0.2">
      <c r="A4" s="510"/>
      <c r="B4" s="519"/>
      <c r="C4" s="519"/>
      <c r="D4" s="509"/>
      <c r="E4" s="509"/>
      <c r="F4" s="509"/>
      <c r="H4" s="530"/>
      <c r="I4" s="507"/>
      <c r="J4" s="502"/>
      <c r="K4" s="503"/>
      <c r="L4" s="502"/>
      <c r="M4" s="504"/>
      <c r="N4" s="504"/>
      <c r="O4" s="505"/>
      <c r="P4" s="504"/>
      <c r="Q4" s="504"/>
      <c r="R4" s="505"/>
      <c r="S4" s="497"/>
      <c r="T4" s="497"/>
      <c r="U4" s="497"/>
      <c r="V4" s="497"/>
      <c r="W4" s="497"/>
      <c r="X4" s="497"/>
    </row>
    <row r="5" spans="1:24" ht="15" thickTop="1" thickBot="1" x14ac:dyDescent="0.2">
      <c r="A5" s="510"/>
      <c r="B5" s="519"/>
      <c r="C5" s="519"/>
      <c r="D5" s="509"/>
      <c r="E5" s="509"/>
      <c r="F5" s="509"/>
      <c r="H5" s="530"/>
      <c r="I5" s="507"/>
      <c r="J5" s="502"/>
      <c r="K5" s="503"/>
      <c r="L5" s="502"/>
      <c r="M5" s="504"/>
      <c r="N5" s="504"/>
      <c r="O5" s="505"/>
      <c r="P5" s="504"/>
      <c r="Q5" s="504"/>
      <c r="R5" s="505"/>
      <c r="S5" s="497"/>
      <c r="T5" s="497"/>
      <c r="U5" s="497"/>
      <c r="V5" s="497"/>
      <c r="W5" s="497"/>
      <c r="X5" s="497"/>
    </row>
    <row r="6" spans="1:24" ht="15" thickTop="1" thickBot="1" x14ac:dyDescent="0.2">
      <c r="A6" s="510"/>
      <c r="B6" s="519"/>
      <c r="C6" s="519"/>
      <c r="D6" s="509"/>
      <c r="E6" s="509"/>
      <c r="F6" s="509"/>
      <c r="H6" s="530"/>
      <c r="I6" s="507"/>
      <c r="J6" s="502"/>
      <c r="K6" s="503"/>
      <c r="L6" s="502"/>
      <c r="M6" s="504"/>
      <c r="N6" s="504"/>
      <c r="O6" s="505"/>
      <c r="P6" s="504"/>
      <c r="Q6" s="504"/>
      <c r="R6" s="505"/>
      <c r="S6" s="497"/>
      <c r="T6" s="497"/>
      <c r="U6" s="497"/>
      <c r="V6" s="497"/>
      <c r="W6" s="497"/>
      <c r="X6" s="497"/>
    </row>
    <row r="7" spans="1:24" ht="44.25" customHeight="1" thickTop="1" thickBot="1" x14ac:dyDescent="0.2">
      <c r="A7" s="510"/>
      <c r="B7" s="520"/>
      <c r="C7" s="520"/>
      <c r="D7" s="509"/>
      <c r="E7" s="509"/>
      <c r="F7" s="509"/>
      <c r="H7" s="530"/>
      <c r="I7" s="507"/>
      <c r="J7" s="502"/>
      <c r="K7" s="503"/>
      <c r="L7" s="502"/>
      <c r="M7" s="504"/>
      <c r="N7" s="504"/>
      <c r="O7" s="505"/>
      <c r="P7" s="504"/>
      <c r="Q7" s="504"/>
      <c r="R7" s="505"/>
      <c r="S7" s="497"/>
      <c r="T7" s="497"/>
      <c r="U7" s="497"/>
      <c r="V7" s="497"/>
      <c r="W7" s="497"/>
      <c r="X7" s="497"/>
    </row>
    <row r="8" spans="1:24" ht="15.75" thickTop="1" thickBot="1" x14ac:dyDescent="0.25">
      <c r="A8" s="537" t="s">
        <v>31</v>
      </c>
      <c r="B8" s="300" t="s">
        <v>75</v>
      </c>
      <c r="C8" s="300">
        <v>25</v>
      </c>
      <c r="D8" s="301">
        <v>5</v>
      </c>
      <c r="E8" s="328">
        <v>16</v>
      </c>
      <c r="F8" s="301">
        <v>4</v>
      </c>
      <c r="H8" s="571" t="s">
        <v>31</v>
      </c>
      <c r="I8" s="30" t="s">
        <v>75</v>
      </c>
      <c r="J8" s="31">
        <v>64</v>
      </c>
      <c r="K8" s="66">
        <v>100</v>
      </c>
      <c r="L8" s="31">
        <v>3.9</v>
      </c>
      <c r="M8" s="31">
        <v>76</v>
      </c>
      <c r="N8" s="66">
        <v>100</v>
      </c>
      <c r="O8" s="31">
        <v>3.9</v>
      </c>
      <c r="P8" s="45">
        <f>((D8+E8)/C8)*100</f>
        <v>84</v>
      </c>
      <c r="Q8" s="45">
        <f>((D8+E8+F8)/C8)*100</f>
        <v>100</v>
      </c>
      <c r="R8" s="45">
        <f t="shared" ref="R8" si="0">(D8*5+E8*4+F8*3)/C8</f>
        <v>4.04</v>
      </c>
      <c r="S8" s="31"/>
      <c r="T8" s="31"/>
      <c r="U8" s="31"/>
      <c r="V8" s="31"/>
      <c r="W8" s="31"/>
      <c r="X8" s="31"/>
    </row>
    <row r="9" spans="1:24" ht="15.75" thickTop="1" thickBot="1" x14ac:dyDescent="0.25">
      <c r="A9" s="537"/>
      <c r="B9" s="300" t="s">
        <v>76</v>
      </c>
      <c r="C9" s="300">
        <v>23</v>
      </c>
      <c r="D9" s="301">
        <v>4</v>
      </c>
      <c r="E9" s="328">
        <v>14</v>
      </c>
      <c r="F9" s="301">
        <v>5</v>
      </c>
      <c r="H9" s="571"/>
      <c r="I9" s="30" t="s">
        <v>76</v>
      </c>
      <c r="J9" s="31">
        <v>65</v>
      </c>
      <c r="K9" s="66">
        <v>100</v>
      </c>
      <c r="L9" s="31">
        <v>3.8</v>
      </c>
      <c r="M9" s="31">
        <v>69</v>
      </c>
      <c r="N9" s="66">
        <v>100</v>
      </c>
      <c r="O9" s="31">
        <v>3.8</v>
      </c>
      <c r="P9" s="45">
        <f t="shared" ref="P9:P20" si="1">((D9+E9)/C9)*100</f>
        <v>78.260869565217391</v>
      </c>
      <c r="Q9" s="45">
        <f t="shared" ref="Q9:Q20" si="2">((D9+E9+F9)/C9)*100</f>
        <v>100</v>
      </c>
      <c r="R9" s="45">
        <f t="shared" ref="R9:R20" si="3">(D9*5+E9*4+F9*3)/C9</f>
        <v>3.9565217391304346</v>
      </c>
      <c r="S9" s="31"/>
      <c r="T9" s="31"/>
      <c r="U9" s="31"/>
      <c r="V9" s="31"/>
      <c r="W9" s="31"/>
      <c r="X9" s="31"/>
    </row>
    <row r="10" spans="1:24" ht="15.75" thickTop="1" thickBot="1" x14ac:dyDescent="0.25">
      <c r="A10" s="537"/>
      <c r="B10" s="300" t="s">
        <v>70</v>
      </c>
      <c r="C10" s="300">
        <v>26</v>
      </c>
      <c r="D10" s="301">
        <v>5</v>
      </c>
      <c r="E10" s="328">
        <v>18</v>
      </c>
      <c r="F10" s="301">
        <v>3</v>
      </c>
      <c r="H10" s="571"/>
      <c r="I10" s="30" t="s">
        <v>70</v>
      </c>
      <c r="J10" s="31">
        <v>74</v>
      </c>
      <c r="K10" s="66">
        <v>100</v>
      </c>
      <c r="L10" s="31">
        <v>3.7</v>
      </c>
      <c r="M10" s="31">
        <v>66</v>
      </c>
      <c r="N10" s="66">
        <v>100</v>
      </c>
      <c r="O10" s="31">
        <v>3.7</v>
      </c>
      <c r="P10" s="45">
        <f t="shared" si="1"/>
        <v>88.461538461538453</v>
      </c>
      <c r="Q10" s="45">
        <f t="shared" si="2"/>
        <v>100</v>
      </c>
      <c r="R10" s="45">
        <f t="shared" si="3"/>
        <v>4.0769230769230766</v>
      </c>
      <c r="S10" s="31"/>
      <c r="T10" s="31"/>
      <c r="U10" s="31"/>
      <c r="V10" s="31"/>
      <c r="W10" s="31"/>
      <c r="X10" s="31"/>
    </row>
    <row r="11" spans="1:24" ht="15.75" thickTop="1" thickBot="1" x14ac:dyDescent="0.25">
      <c r="A11" s="537"/>
      <c r="B11" s="300" t="s">
        <v>65</v>
      </c>
      <c r="C11" s="300">
        <v>26</v>
      </c>
      <c r="D11" s="301">
        <v>6</v>
      </c>
      <c r="E11" s="328">
        <v>12</v>
      </c>
      <c r="F11" s="301">
        <v>8</v>
      </c>
      <c r="H11" s="571"/>
      <c r="I11" s="30" t="s">
        <v>65</v>
      </c>
      <c r="J11" s="31">
        <v>84</v>
      </c>
      <c r="K11" s="66">
        <v>100</v>
      </c>
      <c r="L11" s="31">
        <v>4</v>
      </c>
      <c r="M11" s="31">
        <v>73</v>
      </c>
      <c r="N11" s="66">
        <v>100</v>
      </c>
      <c r="O11" s="31">
        <v>3.8</v>
      </c>
      <c r="P11" s="45">
        <f t="shared" si="1"/>
        <v>69.230769230769226</v>
      </c>
      <c r="Q11" s="45">
        <f t="shared" si="2"/>
        <v>100</v>
      </c>
      <c r="R11" s="45">
        <f t="shared" si="3"/>
        <v>3.9230769230769229</v>
      </c>
      <c r="S11" s="31"/>
      <c r="T11" s="31"/>
      <c r="U11" s="31"/>
      <c r="V11" s="31"/>
      <c r="W11" s="31"/>
      <c r="X11" s="31"/>
    </row>
    <row r="12" spans="1:24" ht="15.75" thickTop="1" thickBot="1" x14ac:dyDescent="0.25">
      <c r="A12" s="537"/>
      <c r="B12" s="300" t="s">
        <v>71</v>
      </c>
      <c r="C12" s="300">
        <v>24</v>
      </c>
      <c r="D12" s="301">
        <v>16</v>
      </c>
      <c r="E12" s="328">
        <v>7</v>
      </c>
      <c r="F12" s="301">
        <v>1</v>
      </c>
      <c r="H12" s="571"/>
      <c r="I12" s="30" t="s">
        <v>71</v>
      </c>
      <c r="J12" s="31">
        <v>100</v>
      </c>
      <c r="K12" s="66">
        <v>100</v>
      </c>
      <c r="L12" s="31">
        <v>4.7</v>
      </c>
      <c r="M12" s="31">
        <v>100</v>
      </c>
      <c r="N12" s="66">
        <v>100</v>
      </c>
      <c r="O12" s="31">
        <v>4.8</v>
      </c>
      <c r="P12" s="45">
        <f t="shared" si="1"/>
        <v>95.833333333333343</v>
      </c>
      <c r="Q12" s="45">
        <f t="shared" si="2"/>
        <v>100</v>
      </c>
      <c r="R12" s="45">
        <f t="shared" si="3"/>
        <v>4.625</v>
      </c>
      <c r="S12" s="31"/>
      <c r="T12" s="31"/>
      <c r="U12" s="31"/>
      <c r="V12" s="31"/>
      <c r="W12" s="31"/>
      <c r="X12" s="31"/>
    </row>
    <row r="13" spans="1:24" ht="15.75" thickTop="1" thickBot="1" x14ac:dyDescent="0.25">
      <c r="A13" s="537"/>
      <c r="B13" s="300" t="s">
        <v>77</v>
      </c>
      <c r="C13" s="300">
        <v>25</v>
      </c>
      <c r="D13" s="301">
        <v>12</v>
      </c>
      <c r="E13" s="328">
        <v>10</v>
      </c>
      <c r="F13" s="301">
        <v>3</v>
      </c>
      <c r="H13" s="571"/>
      <c r="I13" s="30" t="s">
        <v>77</v>
      </c>
      <c r="J13" s="31">
        <v>87</v>
      </c>
      <c r="K13" s="66">
        <v>100</v>
      </c>
      <c r="L13" s="31">
        <v>4.2</v>
      </c>
      <c r="M13" s="31">
        <v>88</v>
      </c>
      <c r="N13" s="66">
        <v>100</v>
      </c>
      <c r="O13" s="31">
        <v>4.2</v>
      </c>
      <c r="P13" s="45">
        <f t="shared" si="1"/>
        <v>88</v>
      </c>
      <c r="Q13" s="45">
        <f t="shared" si="2"/>
        <v>100</v>
      </c>
      <c r="R13" s="45">
        <f t="shared" si="3"/>
        <v>4.3600000000000003</v>
      </c>
      <c r="S13" s="31"/>
      <c r="T13" s="31"/>
      <c r="U13" s="31"/>
      <c r="V13" s="31"/>
      <c r="W13" s="31"/>
      <c r="X13" s="31"/>
    </row>
    <row r="14" spans="1:24" ht="15.75" thickTop="1" thickBot="1" x14ac:dyDescent="0.25">
      <c r="A14" s="537"/>
      <c r="B14" s="300" t="s">
        <v>95</v>
      </c>
      <c r="C14" s="300">
        <v>18</v>
      </c>
      <c r="D14" s="301">
        <v>3</v>
      </c>
      <c r="E14" s="328">
        <v>8</v>
      </c>
      <c r="F14" s="301">
        <v>7</v>
      </c>
      <c r="H14" s="571"/>
      <c r="I14" s="30" t="s">
        <v>95</v>
      </c>
      <c r="J14" s="31">
        <v>73</v>
      </c>
      <c r="K14" s="66">
        <v>100</v>
      </c>
      <c r="L14" s="31">
        <v>3.8</v>
      </c>
      <c r="M14" s="31">
        <v>55</v>
      </c>
      <c r="N14" s="66">
        <v>100</v>
      </c>
      <c r="O14" s="31">
        <v>3.7</v>
      </c>
      <c r="P14" s="45">
        <f t="shared" si="1"/>
        <v>61.111111111111114</v>
      </c>
      <c r="Q14" s="45">
        <f t="shared" si="2"/>
        <v>100</v>
      </c>
      <c r="R14" s="45">
        <f t="shared" si="3"/>
        <v>3.7777777777777777</v>
      </c>
      <c r="S14" s="31"/>
      <c r="T14" s="31"/>
      <c r="U14" s="31"/>
      <c r="V14" s="31"/>
      <c r="W14" s="31"/>
      <c r="X14" s="31"/>
    </row>
    <row r="15" spans="1:24" ht="15.75" thickTop="1" thickBot="1" x14ac:dyDescent="0.25">
      <c r="A15" s="537" t="s">
        <v>36</v>
      </c>
      <c r="B15" s="300" t="s">
        <v>72</v>
      </c>
      <c r="C15" s="300">
        <v>25</v>
      </c>
      <c r="D15" s="301">
        <v>14</v>
      </c>
      <c r="E15" s="328">
        <v>8</v>
      </c>
      <c r="F15" s="301">
        <v>3</v>
      </c>
      <c r="H15" s="571" t="s">
        <v>36</v>
      </c>
      <c r="I15" s="30" t="s">
        <v>72</v>
      </c>
      <c r="J15" s="31">
        <v>88</v>
      </c>
      <c r="K15" s="66">
        <v>100</v>
      </c>
      <c r="L15" s="31">
        <v>4.3</v>
      </c>
      <c r="M15" s="31">
        <v>88</v>
      </c>
      <c r="N15" s="66">
        <v>100</v>
      </c>
      <c r="O15" s="31">
        <v>4.4000000000000004</v>
      </c>
      <c r="P15" s="45">
        <f t="shared" si="1"/>
        <v>88</v>
      </c>
      <c r="Q15" s="45">
        <f t="shared" si="2"/>
        <v>100</v>
      </c>
      <c r="R15" s="45">
        <f t="shared" si="3"/>
        <v>4.4400000000000004</v>
      </c>
      <c r="S15" s="31"/>
      <c r="T15" s="31"/>
      <c r="U15" s="31"/>
      <c r="V15" s="31"/>
      <c r="W15" s="31"/>
      <c r="X15" s="31"/>
    </row>
    <row r="16" spans="1:24" ht="15.75" thickTop="1" thickBot="1" x14ac:dyDescent="0.25">
      <c r="A16" s="537"/>
      <c r="B16" s="300" t="s">
        <v>140</v>
      </c>
      <c r="C16" s="300">
        <v>21</v>
      </c>
      <c r="D16" s="301">
        <v>7</v>
      </c>
      <c r="E16" s="328">
        <v>12</v>
      </c>
      <c r="F16" s="301">
        <v>2</v>
      </c>
      <c r="H16" s="571"/>
      <c r="I16" s="30" t="s">
        <v>140</v>
      </c>
      <c r="J16" s="31">
        <v>68</v>
      </c>
      <c r="K16" s="66">
        <v>100</v>
      </c>
      <c r="L16" s="31">
        <v>3.8</v>
      </c>
      <c r="M16" s="31">
        <v>81</v>
      </c>
      <c r="N16" s="66">
        <v>100</v>
      </c>
      <c r="O16" s="31">
        <v>4</v>
      </c>
      <c r="P16" s="45">
        <f t="shared" si="1"/>
        <v>90.476190476190482</v>
      </c>
      <c r="Q16" s="45">
        <f t="shared" si="2"/>
        <v>100</v>
      </c>
      <c r="R16" s="45">
        <f t="shared" si="3"/>
        <v>4.2380952380952381</v>
      </c>
      <c r="S16" s="31"/>
      <c r="T16" s="31"/>
      <c r="U16" s="31"/>
      <c r="V16" s="31"/>
      <c r="W16" s="31"/>
      <c r="X16" s="31"/>
    </row>
    <row r="17" spans="1:24" ht="27" thickTop="1" thickBot="1" x14ac:dyDescent="0.25">
      <c r="A17" s="174" t="s">
        <v>122</v>
      </c>
      <c r="B17" s="300" t="s">
        <v>75</v>
      </c>
      <c r="C17" s="300">
        <v>25</v>
      </c>
      <c r="D17" s="301">
        <v>12</v>
      </c>
      <c r="E17" s="328">
        <v>13</v>
      </c>
      <c r="F17" s="301">
        <v>0</v>
      </c>
      <c r="H17" s="171" t="s">
        <v>122</v>
      </c>
      <c r="I17" s="30" t="s">
        <v>75</v>
      </c>
      <c r="J17" s="31">
        <v>96</v>
      </c>
      <c r="K17" s="66">
        <v>100</v>
      </c>
      <c r="L17" s="31">
        <v>4.0999999999999996</v>
      </c>
      <c r="M17" s="31">
        <v>100</v>
      </c>
      <c r="N17" s="66">
        <v>100</v>
      </c>
      <c r="O17" s="31">
        <v>4.4000000000000004</v>
      </c>
      <c r="P17" s="45">
        <f t="shared" si="1"/>
        <v>100</v>
      </c>
      <c r="Q17" s="45">
        <f t="shared" si="2"/>
        <v>100</v>
      </c>
      <c r="R17" s="45">
        <f t="shared" si="3"/>
        <v>4.4800000000000004</v>
      </c>
      <c r="S17" s="31"/>
      <c r="T17" s="31"/>
      <c r="U17" s="31"/>
      <c r="V17" s="31"/>
      <c r="W17" s="31"/>
      <c r="X17" s="31"/>
    </row>
    <row r="18" spans="1:24" ht="17.25" customHeight="1" thickTop="1" thickBot="1" x14ac:dyDescent="0.25">
      <c r="A18" s="537" t="s">
        <v>91</v>
      </c>
      <c r="B18" s="300" t="s">
        <v>71</v>
      </c>
      <c r="C18" s="300">
        <v>24</v>
      </c>
      <c r="D18" s="301">
        <v>16</v>
      </c>
      <c r="E18" s="328">
        <v>8</v>
      </c>
      <c r="F18" s="301">
        <v>0</v>
      </c>
      <c r="H18" s="571" t="s">
        <v>91</v>
      </c>
      <c r="I18" s="30" t="s">
        <v>71</v>
      </c>
      <c r="J18" s="31"/>
      <c r="K18" s="66"/>
      <c r="L18" s="31"/>
      <c r="M18" s="31"/>
      <c r="N18" s="66">
        <v>100</v>
      </c>
      <c r="O18" s="31"/>
      <c r="P18" s="45">
        <f t="shared" si="1"/>
        <v>100</v>
      </c>
      <c r="Q18" s="45">
        <f t="shared" si="2"/>
        <v>100</v>
      </c>
      <c r="R18" s="45">
        <f t="shared" si="3"/>
        <v>4.666666666666667</v>
      </c>
      <c r="S18" s="31"/>
      <c r="T18" s="31"/>
      <c r="U18" s="31"/>
      <c r="V18" s="31"/>
      <c r="W18" s="31"/>
      <c r="X18" s="31"/>
    </row>
    <row r="19" spans="1:24" ht="17.25" customHeight="1" thickTop="1" thickBot="1" x14ac:dyDescent="0.25">
      <c r="A19" s="537"/>
      <c r="B19" s="300" t="s">
        <v>77</v>
      </c>
      <c r="C19" s="300">
        <v>25</v>
      </c>
      <c r="D19" s="301">
        <v>12</v>
      </c>
      <c r="E19" s="328">
        <v>11</v>
      </c>
      <c r="F19" s="301">
        <v>2</v>
      </c>
      <c r="H19" s="571"/>
      <c r="I19" s="30" t="s">
        <v>77</v>
      </c>
      <c r="J19" s="31"/>
      <c r="K19" s="66"/>
      <c r="L19" s="31"/>
      <c r="M19" s="31"/>
      <c r="N19" s="66">
        <v>100</v>
      </c>
      <c r="O19" s="31"/>
      <c r="P19" s="45">
        <f t="shared" si="1"/>
        <v>92</v>
      </c>
      <c r="Q19" s="45">
        <f t="shared" si="2"/>
        <v>100</v>
      </c>
      <c r="R19" s="45">
        <f t="shared" si="3"/>
        <v>4.4000000000000004</v>
      </c>
      <c r="S19" s="31"/>
      <c r="T19" s="31"/>
      <c r="U19" s="31"/>
      <c r="V19" s="31"/>
      <c r="W19" s="31"/>
      <c r="X19" s="31"/>
    </row>
    <row r="20" spans="1:24" ht="17.25" customHeight="1" thickTop="1" thickBot="1" x14ac:dyDescent="0.25">
      <c r="A20" s="537"/>
      <c r="B20" s="300" t="s">
        <v>95</v>
      </c>
      <c r="C20" s="300">
        <v>18</v>
      </c>
      <c r="D20" s="301">
        <v>2</v>
      </c>
      <c r="E20" s="328">
        <v>8</v>
      </c>
      <c r="F20" s="301">
        <v>8</v>
      </c>
      <c r="H20" s="571"/>
      <c r="I20" s="30" t="s">
        <v>95</v>
      </c>
      <c r="J20" s="31"/>
      <c r="K20" s="66"/>
      <c r="L20" s="31"/>
      <c r="M20" s="31"/>
      <c r="N20" s="66">
        <v>100</v>
      </c>
      <c r="O20" s="31"/>
      <c r="P20" s="45">
        <f t="shared" si="1"/>
        <v>55.555555555555557</v>
      </c>
      <c r="Q20" s="45">
        <f t="shared" si="2"/>
        <v>100</v>
      </c>
      <c r="R20" s="45">
        <f t="shared" si="3"/>
        <v>3.6666666666666665</v>
      </c>
      <c r="S20" s="31"/>
      <c r="T20" s="31"/>
      <c r="U20" s="31"/>
      <c r="V20" s="31"/>
      <c r="W20" s="31"/>
      <c r="X20" s="31"/>
    </row>
    <row r="21" spans="1:24" ht="15" thickTop="1" thickBot="1" x14ac:dyDescent="0.2"/>
    <row r="22" spans="1:24" ht="15" thickTop="1" thickBot="1" x14ac:dyDescent="0.2">
      <c r="G22" s="31"/>
    </row>
    <row r="23" spans="1:24" ht="14.25" thickTop="1" x14ac:dyDescent="0.15"/>
  </sheetData>
  <mergeCells count="35">
    <mergeCell ref="A18:A20"/>
    <mergeCell ref="A2:A7"/>
    <mergeCell ref="B2:B7"/>
    <mergeCell ref="D2:F2"/>
    <mergeCell ref="A8:A14"/>
    <mergeCell ref="A15:A16"/>
    <mergeCell ref="D3:D7"/>
    <mergeCell ref="E3:E7"/>
    <mergeCell ref="F3:F7"/>
    <mergeCell ref="C2:C7"/>
    <mergeCell ref="T3:T7"/>
    <mergeCell ref="U3:U7"/>
    <mergeCell ref="V3:V7"/>
    <mergeCell ref="W3:W7"/>
    <mergeCell ref="H2:H7"/>
    <mergeCell ref="I2:I7"/>
    <mergeCell ref="J2:L2"/>
    <mergeCell ref="M2:O2"/>
    <mergeCell ref="P2:R2"/>
    <mergeCell ref="X3:X7"/>
    <mergeCell ref="H8:H14"/>
    <mergeCell ref="H15:H16"/>
    <mergeCell ref="H18:H20"/>
    <mergeCell ref="S2:U2"/>
    <mergeCell ref="V2:X2"/>
    <mergeCell ref="J3:J7"/>
    <mergeCell ref="K3:K7"/>
    <mergeCell ref="L3:L7"/>
    <mergeCell ref="M3:M7"/>
    <mergeCell ref="N3:N7"/>
    <mergeCell ref="O3:O7"/>
    <mergeCell ref="P3:P7"/>
    <mergeCell ref="Q3:Q7"/>
    <mergeCell ref="R3:R7"/>
    <mergeCell ref="S3:S7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zoomScaleNormal="100" zoomScalePageLayoutView="60" workbookViewId="0">
      <selection activeCell="P21" sqref="P21"/>
    </sheetView>
  </sheetViews>
  <sheetFormatPr defaultRowHeight="13.5" x14ac:dyDescent="0.15"/>
  <cols>
    <col min="1" max="1" width="10.625"/>
    <col min="2" max="3" width="3.375" customWidth="1"/>
    <col min="4" max="4" width="3.5" customWidth="1"/>
    <col min="5" max="5" width="4.625" customWidth="1"/>
    <col min="6" max="6" width="4.125" customWidth="1"/>
    <col min="7" max="8" width="9.625"/>
    <col min="9" max="9" width="5.125" customWidth="1"/>
    <col min="10" max="10" width="4.125" customWidth="1"/>
    <col min="11" max="11" width="3.75" customWidth="1"/>
    <col min="12" max="13" width="3.5" customWidth="1"/>
    <col min="14" max="14" width="3.625" customWidth="1"/>
    <col min="15" max="15" width="3.125" customWidth="1"/>
    <col min="16" max="1014" width="9.625"/>
  </cols>
  <sheetData>
    <row r="1" spans="1:24" ht="19.5" thickBot="1" x14ac:dyDescent="0.35">
      <c r="A1" s="28" t="s">
        <v>52</v>
      </c>
      <c r="B1" s="28"/>
      <c r="C1" s="28"/>
      <c r="D1" s="28"/>
      <c r="E1" s="28"/>
      <c r="F1" s="28"/>
    </row>
    <row r="2" spans="1:24" ht="16.5" customHeight="1" thickTop="1" thickBot="1" x14ac:dyDescent="0.2">
      <c r="A2" s="510" t="s">
        <v>53</v>
      </c>
      <c r="B2" s="518" t="s">
        <v>54</v>
      </c>
      <c r="C2" s="518" t="s">
        <v>261</v>
      </c>
      <c r="D2" s="509" t="s">
        <v>277</v>
      </c>
      <c r="E2" s="509"/>
      <c r="F2" s="509"/>
      <c r="H2" s="530" t="s">
        <v>53</v>
      </c>
      <c r="I2" s="507" t="s">
        <v>54</v>
      </c>
      <c r="J2" s="562" t="s">
        <v>55</v>
      </c>
      <c r="K2" s="563"/>
      <c r="L2" s="564"/>
      <c r="M2" s="563" t="s">
        <v>56</v>
      </c>
      <c r="N2" s="563"/>
      <c r="O2" s="563"/>
      <c r="P2" s="562" t="s">
        <v>57</v>
      </c>
      <c r="Q2" s="563"/>
      <c r="R2" s="563"/>
      <c r="S2" s="562" t="s">
        <v>58</v>
      </c>
      <c r="T2" s="563"/>
      <c r="U2" s="563"/>
      <c r="V2" s="562" t="s">
        <v>59</v>
      </c>
      <c r="W2" s="563"/>
      <c r="X2" s="564"/>
    </row>
    <row r="3" spans="1:24" ht="14.85" customHeight="1" thickTop="1" thickBot="1" x14ac:dyDescent="0.2">
      <c r="A3" s="510"/>
      <c r="B3" s="519"/>
      <c r="C3" s="519"/>
      <c r="D3" s="509">
        <v>5</v>
      </c>
      <c r="E3" s="509">
        <v>4</v>
      </c>
      <c r="F3" s="509">
        <v>3</v>
      </c>
      <c r="H3" s="530"/>
      <c r="I3" s="507"/>
      <c r="J3" s="502" t="s">
        <v>60</v>
      </c>
      <c r="K3" s="504" t="s">
        <v>61</v>
      </c>
      <c r="L3" s="597" t="s">
        <v>62</v>
      </c>
      <c r="M3" s="504" t="s">
        <v>60</v>
      </c>
      <c r="N3" s="504" t="s">
        <v>61</v>
      </c>
      <c r="O3" s="505" t="s">
        <v>62</v>
      </c>
      <c r="P3" s="504" t="s">
        <v>60</v>
      </c>
      <c r="Q3" s="504" t="s">
        <v>61</v>
      </c>
      <c r="R3" s="505" t="s">
        <v>62</v>
      </c>
      <c r="S3" s="497" t="s">
        <v>60</v>
      </c>
      <c r="T3" s="497" t="s">
        <v>61</v>
      </c>
      <c r="U3" s="497" t="s">
        <v>62</v>
      </c>
      <c r="V3" s="497" t="s">
        <v>60</v>
      </c>
      <c r="W3" s="497" t="s">
        <v>61</v>
      </c>
      <c r="X3" s="497" t="s">
        <v>62</v>
      </c>
    </row>
    <row r="4" spans="1:24" ht="15" thickTop="1" thickBot="1" x14ac:dyDescent="0.2">
      <c r="A4" s="510"/>
      <c r="B4" s="519"/>
      <c r="C4" s="519"/>
      <c r="D4" s="509"/>
      <c r="E4" s="509"/>
      <c r="F4" s="509"/>
      <c r="H4" s="530"/>
      <c r="I4" s="507"/>
      <c r="J4" s="502"/>
      <c r="K4" s="504"/>
      <c r="L4" s="597"/>
      <c r="M4" s="504"/>
      <c r="N4" s="504"/>
      <c r="O4" s="505"/>
      <c r="P4" s="504"/>
      <c r="Q4" s="504"/>
      <c r="R4" s="505"/>
      <c r="S4" s="497"/>
      <c r="T4" s="497"/>
      <c r="U4" s="497"/>
      <c r="V4" s="497"/>
      <c r="W4" s="497"/>
      <c r="X4" s="497"/>
    </row>
    <row r="5" spans="1:24" ht="15" thickTop="1" thickBot="1" x14ac:dyDescent="0.2">
      <c r="A5" s="510"/>
      <c r="B5" s="519"/>
      <c r="C5" s="519"/>
      <c r="D5" s="509"/>
      <c r="E5" s="509"/>
      <c r="F5" s="509"/>
      <c r="H5" s="530"/>
      <c r="I5" s="507"/>
      <c r="J5" s="502"/>
      <c r="K5" s="504"/>
      <c r="L5" s="597"/>
      <c r="M5" s="504"/>
      <c r="N5" s="504"/>
      <c r="O5" s="505"/>
      <c r="P5" s="504"/>
      <c r="Q5" s="504"/>
      <c r="R5" s="505"/>
      <c r="S5" s="497"/>
      <c r="T5" s="497"/>
      <c r="U5" s="497"/>
      <c r="V5" s="497"/>
      <c r="W5" s="497"/>
      <c r="X5" s="497"/>
    </row>
    <row r="6" spans="1:24" ht="15" thickTop="1" thickBot="1" x14ac:dyDescent="0.2">
      <c r="A6" s="510"/>
      <c r="B6" s="519"/>
      <c r="C6" s="519"/>
      <c r="D6" s="509"/>
      <c r="E6" s="509"/>
      <c r="F6" s="509"/>
      <c r="H6" s="530"/>
      <c r="I6" s="507"/>
      <c r="J6" s="502"/>
      <c r="K6" s="504"/>
      <c r="L6" s="597"/>
      <c r="M6" s="504"/>
      <c r="N6" s="504"/>
      <c r="O6" s="505"/>
      <c r="P6" s="504"/>
      <c r="Q6" s="504"/>
      <c r="R6" s="505"/>
      <c r="S6" s="497"/>
      <c r="T6" s="497"/>
      <c r="U6" s="497"/>
      <c r="V6" s="497"/>
      <c r="W6" s="497"/>
      <c r="X6" s="497"/>
    </row>
    <row r="7" spans="1:24" ht="33" customHeight="1" thickTop="1" thickBot="1" x14ac:dyDescent="0.2">
      <c r="A7" s="510"/>
      <c r="B7" s="520"/>
      <c r="C7" s="520"/>
      <c r="D7" s="509"/>
      <c r="E7" s="509"/>
      <c r="F7" s="509"/>
      <c r="H7" s="576"/>
      <c r="I7" s="507"/>
      <c r="J7" s="529"/>
      <c r="K7" s="497"/>
      <c r="L7" s="597"/>
      <c r="M7" s="504"/>
      <c r="N7" s="504"/>
      <c r="O7" s="505"/>
      <c r="P7" s="504"/>
      <c r="Q7" s="504"/>
      <c r="R7" s="505"/>
      <c r="S7" s="497"/>
      <c r="T7" s="497"/>
      <c r="U7" s="497"/>
      <c r="V7" s="497"/>
      <c r="W7" s="497"/>
      <c r="X7" s="497"/>
    </row>
    <row r="8" spans="1:24" ht="15.75" thickTop="1" thickBot="1" x14ac:dyDescent="0.25">
      <c r="A8" s="537" t="s">
        <v>36</v>
      </c>
      <c r="B8" s="300" t="s">
        <v>73</v>
      </c>
      <c r="C8" s="300">
        <v>25</v>
      </c>
      <c r="D8" s="301">
        <v>12</v>
      </c>
      <c r="E8" s="328">
        <v>9</v>
      </c>
      <c r="F8" s="301">
        <v>4</v>
      </c>
      <c r="H8" s="622" t="s">
        <v>36</v>
      </c>
      <c r="I8" s="37" t="s">
        <v>73</v>
      </c>
      <c r="J8" s="31">
        <v>84</v>
      </c>
      <c r="K8" s="92">
        <v>100</v>
      </c>
      <c r="L8" s="51">
        <v>4.4000000000000004</v>
      </c>
      <c r="M8" s="31">
        <v>66</v>
      </c>
      <c r="N8" s="66">
        <v>100</v>
      </c>
      <c r="O8" s="31">
        <v>4.0999999999999996</v>
      </c>
      <c r="P8" s="45">
        <f>((D8+E8)/C8)*100</f>
        <v>84</v>
      </c>
      <c r="Q8" s="45">
        <f>((D8+E8+F8)/C8)*100</f>
        <v>100</v>
      </c>
      <c r="R8" s="45">
        <f t="shared" ref="R8" si="0">(D8*5+E8*4+F8*3)/C8</f>
        <v>4.32</v>
      </c>
      <c r="S8" s="31"/>
      <c r="T8" s="31"/>
      <c r="U8" s="31"/>
      <c r="V8" s="31"/>
      <c r="W8" s="31"/>
      <c r="X8" s="31"/>
    </row>
    <row r="9" spans="1:24" ht="15.75" thickTop="1" thickBot="1" x14ac:dyDescent="0.25">
      <c r="A9" s="537"/>
      <c r="B9" s="300" t="s">
        <v>74</v>
      </c>
      <c r="C9" s="300">
        <v>25</v>
      </c>
      <c r="D9" s="301">
        <v>14</v>
      </c>
      <c r="E9" s="328">
        <v>5</v>
      </c>
      <c r="F9" s="301">
        <v>6</v>
      </c>
      <c r="H9" s="623"/>
      <c r="I9" s="35" t="s">
        <v>74</v>
      </c>
      <c r="J9" s="31">
        <v>76</v>
      </c>
      <c r="K9" s="92">
        <v>100</v>
      </c>
      <c r="L9" s="51">
        <v>4.4000000000000004</v>
      </c>
      <c r="M9" s="31">
        <v>76</v>
      </c>
      <c r="N9" s="66">
        <v>100</v>
      </c>
      <c r="O9" s="31">
        <v>4.4000000000000004</v>
      </c>
      <c r="P9" s="45">
        <f t="shared" ref="P9:P14" si="1">((D9+E9)/C9)*100</f>
        <v>76</v>
      </c>
      <c r="Q9" s="45">
        <f t="shared" ref="Q9:Q14" si="2">((D9+E9+F9)/C9)*100</f>
        <v>100</v>
      </c>
      <c r="R9" s="45">
        <f t="shared" ref="R9:R14" si="3">(D9*5+E9*4+F9*3)/C9</f>
        <v>4.32</v>
      </c>
      <c r="S9" s="31"/>
      <c r="T9" s="31"/>
      <c r="U9" s="31"/>
      <c r="V9" s="31"/>
      <c r="W9" s="31"/>
      <c r="X9" s="31"/>
    </row>
    <row r="10" spans="1:24" ht="15.75" thickTop="1" thickBot="1" x14ac:dyDescent="0.25">
      <c r="A10" s="537"/>
      <c r="B10" s="300" t="s">
        <v>84</v>
      </c>
      <c r="C10" s="300">
        <v>24</v>
      </c>
      <c r="D10" s="301">
        <v>5</v>
      </c>
      <c r="E10" s="328">
        <v>12</v>
      </c>
      <c r="F10" s="301">
        <v>7</v>
      </c>
      <c r="H10" s="623"/>
      <c r="I10" s="35" t="s">
        <v>84</v>
      </c>
      <c r="J10" s="31">
        <v>87.5</v>
      </c>
      <c r="K10" s="92">
        <v>100</v>
      </c>
      <c r="L10" s="51">
        <v>4.3</v>
      </c>
      <c r="M10" s="31">
        <v>87.5</v>
      </c>
      <c r="N10" s="66">
        <v>100</v>
      </c>
      <c r="O10" s="31">
        <v>4.2</v>
      </c>
      <c r="P10" s="45">
        <f t="shared" si="1"/>
        <v>70.833333333333343</v>
      </c>
      <c r="Q10" s="45">
        <f t="shared" si="2"/>
        <v>100</v>
      </c>
      <c r="R10" s="45">
        <f t="shared" si="3"/>
        <v>3.9166666666666665</v>
      </c>
      <c r="S10" s="31"/>
      <c r="T10" s="31"/>
      <c r="U10" s="31"/>
      <c r="V10" s="31"/>
      <c r="W10" s="31"/>
      <c r="X10" s="31"/>
    </row>
    <row r="11" spans="1:24" ht="15.75" thickTop="1" thickBot="1" x14ac:dyDescent="0.25">
      <c r="A11" s="537"/>
      <c r="B11" s="300" t="s">
        <v>80</v>
      </c>
      <c r="C11" s="300"/>
      <c r="D11" s="301"/>
      <c r="E11" s="328"/>
      <c r="F11" s="301"/>
      <c r="H11" s="623"/>
      <c r="I11" s="35" t="s">
        <v>80</v>
      </c>
      <c r="J11" s="31"/>
      <c r="K11" s="91"/>
      <c r="L11" s="51"/>
      <c r="M11" s="31">
        <v>100</v>
      </c>
      <c r="N11" s="66">
        <v>100</v>
      </c>
      <c r="O11" s="31">
        <v>4.9000000000000004</v>
      </c>
      <c r="P11" s="45" t="e">
        <f t="shared" si="1"/>
        <v>#DIV/0!</v>
      </c>
      <c r="Q11" s="45" t="e">
        <f t="shared" si="2"/>
        <v>#DIV/0!</v>
      </c>
      <c r="R11" s="45" t="e">
        <f t="shared" si="3"/>
        <v>#DIV/0!</v>
      </c>
      <c r="S11" s="31"/>
      <c r="T11" s="31"/>
      <c r="U11" s="31"/>
      <c r="V11" s="31"/>
      <c r="W11" s="31"/>
      <c r="X11" s="31"/>
    </row>
    <row r="12" spans="1:24" ht="15.75" thickTop="1" thickBot="1" x14ac:dyDescent="0.25">
      <c r="A12" s="537"/>
      <c r="B12" s="300" t="s">
        <v>93</v>
      </c>
      <c r="C12" s="300"/>
      <c r="D12" s="301"/>
      <c r="E12" s="328"/>
      <c r="F12" s="301"/>
      <c r="H12" s="623"/>
      <c r="I12" s="35" t="s">
        <v>93</v>
      </c>
      <c r="J12" s="31"/>
      <c r="K12" s="66"/>
      <c r="L12" s="51"/>
      <c r="M12" s="31">
        <v>100</v>
      </c>
      <c r="N12" s="66">
        <v>100</v>
      </c>
      <c r="O12" s="31">
        <v>4.5999999999999996</v>
      </c>
      <c r="P12" s="45" t="e">
        <f t="shared" si="1"/>
        <v>#DIV/0!</v>
      </c>
      <c r="Q12" s="45" t="e">
        <f t="shared" si="2"/>
        <v>#DIV/0!</v>
      </c>
      <c r="R12" s="45" t="e">
        <f t="shared" si="3"/>
        <v>#DIV/0!</v>
      </c>
      <c r="S12" s="31"/>
      <c r="T12" s="31"/>
      <c r="U12" s="31"/>
      <c r="V12" s="31"/>
      <c r="W12" s="31"/>
      <c r="X12" s="31"/>
    </row>
    <row r="13" spans="1:24" ht="15.75" thickTop="1" thickBot="1" x14ac:dyDescent="0.25">
      <c r="A13" s="537"/>
      <c r="B13" s="300" t="s">
        <v>66</v>
      </c>
      <c r="C13" s="300"/>
      <c r="D13" s="301"/>
      <c r="E13" s="328"/>
      <c r="F13" s="301"/>
      <c r="H13" s="623"/>
      <c r="I13" s="35" t="s">
        <v>66</v>
      </c>
      <c r="J13" s="31"/>
      <c r="K13" s="91"/>
      <c r="L13" s="51"/>
      <c r="M13" s="31">
        <v>100</v>
      </c>
      <c r="N13" s="66">
        <v>100</v>
      </c>
      <c r="O13" s="31">
        <v>5</v>
      </c>
      <c r="P13" s="45" t="e">
        <f t="shared" si="1"/>
        <v>#DIV/0!</v>
      </c>
      <c r="Q13" s="45" t="e">
        <f t="shared" si="2"/>
        <v>#DIV/0!</v>
      </c>
      <c r="R13" s="45" t="e">
        <f t="shared" si="3"/>
        <v>#DIV/0!</v>
      </c>
      <c r="S13" s="31"/>
      <c r="T13" s="31"/>
      <c r="U13" s="31"/>
      <c r="V13" s="31"/>
      <c r="W13" s="31"/>
      <c r="X13" s="31"/>
    </row>
    <row r="14" spans="1:24" ht="15.75" thickTop="1" thickBot="1" x14ac:dyDescent="0.25">
      <c r="A14" s="537"/>
      <c r="B14" s="300" t="s">
        <v>67</v>
      </c>
      <c r="C14" s="300"/>
      <c r="D14" s="301"/>
      <c r="E14" s="328"/>
      <c r="F14" s="301"/>
      <c r="H14" s="624"/>
      <c r="I14" s="35" t="s">
        <v>67</v>
      </c>
      <c r="J14" s="31"/>
      <c r="K14" s="66"/>
      <c r="L14" s="31"/>
      <c r="M14" s="31">
        <v>100</v>
      </c>
      <c r="N14" s="66">
        <v>100</v>
      </c>
      <c r="O14" s="31">
        <v>4.5999999999999996</v>
      </c>
      <c r="P14" s="45" t="e">
        <f t="shared" si="1"/>
        <v>#DIV/0!</v>
      </c>
      <c r="Q14" s="45" t="e">
        <f t="shared" si="2"/>
        <v>#DIV/0!</v>
      </c>
      <c r="R14" s="45" t="e">
        <f t="shared" si="3"/>
        <v>#DIV/0!</v>
      </c>
      <c r="S14" s="31"/>
      <c r="T14" s="31"/>
      <c r="U14" s="31"/>
      <c r="V14" s="31"/>
      <c r="W14" s="31"/>
      <c r="X14" s="31"/>
    </row>
    <row r="15" spans="1:24" ht="14.25" thickTop="1" x14ac:dyDescent="0.15">
      <c r="E15" s="53"/>
    </row>
  </sheetData>
  <mergeCells count="31">
    <mergeCell ref="A8:A14"/>
    <mergeCell ref="D3:D7"/>
    <mergeCell ref="E3:E7"/>
    <mergeCell ref="F3:F7"/>
    <mergeCell ref="A2:A7"/>
    <mergeCell ref="B2:B7"/>
    <mergeCell ref="D2:F2"/>
    <mergeCell ref="C2:C7"/>
    <mergeCell ref="V3:V7"/>
    <mergeCell ref="W3:W7"/>
    <mergeCell ref="H2:H7"/>
    <mergeCell ref="I2:I7"/>
    <mergeCell ref="J2:L2"/>
    <mergeCell ref="M2:O2"/>
    <mergeCell ref="P2:R2"/>
    <mergeCell ref="X3:X7"/>
    <mergeCell ref="H8:H14"/>
    <mergeCell ref="S2:U2"/>
    <mergeCell ref="V2:X2"/>
    <mergeCell ref="J3:J7"/>
    <mergeCell ref="K3:K7"/>
    <mergeCell ref="L3:L7"/>
    <mergeCell ref="M3:M7"/>
    <mergeCell ref="N3:N7"/>
    <mergeCell ref="O3:O7"/>
    <mergeCell ref="P3:P7"/>
    <mergeCell ref="Q3:Q7"/>
    <mergeCell ref="R3:R7"/>
    <mergeCell ref="S3:S7"/>
    <mergeCell ref="T3:T7"/>
    <mergeCell ref="U3:U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zoomScaleNormal="100" zoomScalePageLayoutView="60" workbookViewId="0">
      <selection activeCell="P8" sqref="P8:R19"/>
    </sheetView>
  </sheetViews>
  <sheetFormatPr defaultRowHeight="13.5" x14ac:dyDescent="0.15"/>
  <cols>
    <col min="1" max="1" width="9.625"/>
    <col min="2" max="2" width="4.75" customWidth="1"/>
    <col min="3" max="3" width="3.375" customWidth="1"/>
    <col min="4" max="4" width="4.625" customWidth="1"/>
    <col min="5" max="5" width="5.25" customWidth="1"/>
    <col min="6" max="6" width="4.75" customWidth="1"/>
    <col min="7" max="8" width="9.625"/>
    <col min="9" max="9" width="4.5" customWidth="1"/>
    <col min="10" max="10" width="3.75" customWidth="1"/>
    <col min="11" max="11" width="4.125" customWidth="1"/>
    <col min="12" max="14" width="3.75" customWidth="1"/>
    <col min="15" max="15" width="3.625" customWidth="1"/>
    <col min="16" max="1014" width="9.625"/>
  </cols>
  <sheetData>
    <row r="1" spans="1:24" ht="19.5" thickBot="1" x14ac:dyDescent="0.35">
      <c r="A1" s="28" t="s">
        <v>52</v>
      </c>
      <c r="B1" s="28"/>
      <c r="C1" s="28"/>
      <c r="D1" s="28"/>
      <c r="E1" s="28"/>
      <c r="F1" s="28"/>
    </row>
    <row r="2" spans="1:24" ht="16.5" customHeight="1" thickTop="1" thickBot="1" x14ac:dyDescent="0.2">
      <c r="A2" s="510" t="s">
        <v>53</v>
      </c>
      <c r="B2" s="518" t="s">
        <v>54</v>
      </c>
      <c r="C2" s="518" t="s">
        <v>261</v>
      </c>
      <c r="D2" s="509" t="s">
        <v>277</v>
      </c>
      <c r="E2" s="509"/>
      <c r="F2" s="509"/>
      <c r="H2" s="530" t="s">
        <v>53</v>
      </c>
      <c r="I2" s="507" t="s">
        <v>54</v>
      </c>
      <c r="J2" s="501" t="s">
        <v>55</v>
      </c>
      <c r="K2" s="501"/>
      <c r="L2" s="501"/>
      <c r="M2" s="501" t="s">
        <v>56</v>
      </c>
      <c r="N2" s="501"/>
      <c r="O2" s="501"/>
      <c r="P2" s="501" t="s">
        <v>57</v>
      </c>
      <c r="Q2" s="501"/>
      <c r="R2" s="501"/>
      <c r="S2" s="501" t="s">
        <v>58</v>
      </c>
      <c r="T2" s="501"/>
      <c r="U2" s="501"/>
      <c r="V2" s="501" t="s">
        <v>59</v>
      </c>
      <c r="W2" s="501"/>
      <c r="X2" s="501"/>
    </row>
    <row r="3" spans="1:24" ht="14.85" customHeight="1" thickTop="1" thickBot="1" x14ac:dyDescent="0.2">
      <c r="A3" s="510"/>
      <c r="B3" s="519"/>
      <c r="C3" s="519"/>
      <c r="D3" s="509">
        <v>5</v>
      </c>
      <c r="E3" s="509">
        <v>4</v>
      </c>
      <c r="F3" s="509">
        <v>3</v>
      </c>
      <c r="H3" s="530"/>
      <c r="I3" s="507"/>
      <c r="J3" s="502" t="s">
        <v>60</v>
      </c>
      <c r="K3" s="503" t="s">
        <v>61</v>
      </c>
      <c r="L3" s="502" t="s">
        <v>62</v>
      </c>
      <c r="M3" s="504" t="s">
        <v>60</v>
      </c>
      <c r="N3" s="504" t="s">
        <v>61</v>
      </c>
      <c r="O3" s="505" t="s">
        <v>62</v>
      </c>
      <c r="P3" s="504" t="s">
        <v>60</v>
      </c>
      <c r="Q3" s="504" t="s">
        <v>61</v>
      </c>
      <c r="R3" s="505" t="s">
        <v>62</v>
      </c>
      <c r="S3" s="497" t="s">
        <v>60</v>
      </c>
      <c r="T3" s="497" t="s">
        <v>61</v>
      </c>
      <c r="U3" s="497" t="s">
        <v>62</v>
      </c>
      <c r="V3" s="497" t="s">
        <v>60</v>
      </c>
      <c r="W3" s="497" t="s">
        <v>61</v>
      </c>
      <c r="X3" s="497" t="s">
        <v>62</v>
      </c>
    </row>
    <row r="4" spans="1:24" ht="15" thickTop="1" thickBot="1" x14ac:dyDescent="0.2">
      <c r="A4" s="510"/>
      <c r="B4" s="519"/>
      <c r="C4" s="519"/>
      <c r="D4" s="509"/>
      <c r="E4" s="509"/>
      <c r="F4" s="509"/>
      <c r="H4" s="530"/>
      <c r="I4" s="507"/>
      <c r="J4" s="502"/>
      <c r="K4" s="503"/>
      <c r="L4" s="502"/>
      <c r="M4" s="504"/>
      <c r="N4" s="504"/>
      <c r="O4" s="505"/>
      <c r="P4" s="504"/>
      <c r="Q4" s="504"/>
      <c r="R4" s="505"/>
      <c r="S4" s="497"/>
      <c r="T4" s="497"/>
      <c r="U4" s="497"/>
      <c r="V4" s="497"/>
      <c r="W4" s="497"/>
      <c r="X4" s="497"/>
    </row>
    <row r="5" spans="1:24" ht="15" thickTop="1" thickBot="1" x14ac:dyDescent="0.2">
      <c r="A5" s="510"/>
      <c r="B5" s="519"/>
      <c r="C5" s="519"/>
      <c r="D5" s="509"/>
      <c r="E5" s="509"/>
      <c r="F5" s="509"/>
      <c r="H5" s="530"/>
      <c r="I5" s="507"/>
      <c r="J5" s="502"/>
      <c r="K5" s="503"/>
      <c r="L5" s="502"/>
      <c r="M5" s="504"/>
      <c r="N5" s="504"/>
      <c r="O5" s="505"/>
      <c r="P5" s="504"/>
      <c r="Q5" s="504"/>
      <c r="R5" s="505"/>
      <c r="S5" s="497"/>
      <c r="T5" s="497"/>
      <c r="U5" s="497"/>
      <c r="V5" s="497"/>
      <c r="W5" s="497"/>
      <c r="X5" s="497"/>
    </row>
    <row r="6" spans="1:24" ht="15" thickTop="1" thickBot="1" x14ac:dyDescent="0.2">
      <c r="A6" s="510"/>
      <c r="B6" s="519"/>
      <c r="C6" s="519"/>
      <c r="D6" s="509"/>
      <c r="E6" s="509"/>
      <c r="F6" s="509"/>
      <c r="H6" s="530"/>
      <c r="I6" s="507"/>
      <c r="J6" s="502"/>
      <c r="K6" s="503"/>
      <c r="L6" s="502"/>
      <c r="M6" s="504"/>
      <c r="N6" s="504"/>
      <c r="O6" s="505"/>
      <c r="P6" s="504"/>
      <c r="Q6" s="504"/>
      <c r="R6" s="505"/>
      <c r="S6" s="497"/>
      <c r="T6" s="497"/>
      <c r="U6" s="497"/>
      <c r="V6" s="497"/>
      <c r="W6" s="497"/>
      <c r="X6" s="497"/>
    </row>
    <row r="7" spans="1:24" ht="44.25" customHeight="1" thickTop="1" thickBot="1" x14ac:dyDescent="0.2">
      <c r="A7" s="510"/>
      <c r="B7" s="520"/>
      <c r="C7" s="520"/>
      <c r="D7" s="509"/>
      <c r="E7" s="509"/>
      <c r="F7" s="509"/>
      <c r="H7" s="530"/>
      <c r="I7" s="507"/>
      <c r="J7" s="502"/>
      <c r="K7" s="503"/>
      <c r="L7" s="502"/>
      <c r="M7" s="504"/>
      <c r="N7" s="504"/>
      <c r="O7" s="505"/>
      <c r="P7" s="504"/>
      <c r="Q7" s="504"/>
      <c r="R7" s="505"/>
      <c r="S7" s="497"/>
      <c r="T7" s="497"/>
      <c r="U7" s="497"/>
      <c r="V7" s="497"/>
      <c r="W7" s="497"/>
      <c r="X7" s="497"/>
    </row>
    <row r="8" spans="1:24" ht="15.75" thickTop="1" thickBot="1" x14ac:dyDescent="0.25">
      <c r="A8" s="537" t="s">
        <v>31</v>
      </c>
      <c r="B8" s="300" t="s">
        <v>63</v>
      </c>
      <c r="C8" s="300">
        <v>25</v>
      </c>
      <c r="D8" s="301">
        <v>9</v>
      </c>
      <c r="E8" s="301">
        <v>16</v>
      </c>
      <c r="F8" s="301">
        <v>0</v>
      </c>
      <c r="H8" s="571" t="s">
        <v>31</v>
      </c>
      <c r="I8" s="30" t="s">
        <v>63</v>
      </c>
      <c r="J8" s="31">
        <v>92</v>
      </c>
      <c r="K8" s="31">
        <v>100</v>
      </c>
      <c r="L8" s="31">
        <v>4.0999999999999996</v>
      </c>
      <c r="M8" s="31">
        <v>100</v>
      </c>
      <c r="N8" s="31">
        <v>100</v>
      </c>
      <c r="O8" s="31">
        <v>4.3</v>
      </c>
      <c r="P8" s="45">
        <f>((D8+E8)/C8)*100</f>
        <v>100</v>
      </c>
      <c r="Q8" s="45">
        <f>((D8+E8+F8)/C8)*100</f>
        <v>100</v>
      </c>
      <c r="R8" s="45">
        <f t="shared" ref="R8" si="0">(D8*5+E8*4+F8*3)/C8</f>
        <v>4.3600000000000003</v>
      </c>
      <c r="S8" s="31"/>
      <c r="T8" s="31"/>
      <c r="U8" s="31"/>
      <c r="V8" s="31"/>
      <c r="W8" s="31"/>
      <c r="X8" s="31"/>
    </row>
    <row r="9" spans="1:24" ht="15.75" thickTop="1" thickBot="1" x14ac:dyDescent="0.25">
      <c r="A9" s="537"/>
      <c r="B9" s="300" t="s">
        <v>81</v>
      </c>
      <c r="C9" s="300">
        <v>22</v>
      </c>
      <c r="D9" s="301">
        <v>10</v>
      </c>
      <c r="E9" s="301">
        <v>10</v>
      </c>
      <c r="F9" s="301">
        <v>2</v>
      </c>
      <c r="H9" s="571"/>
      <c r="I9" s="32" t="s">
        <v>81</v>
      </c>
      <c r="J9" s="31">
        <v>81</v>
      </c>
      <c r="K9" s="31">
        <v>100</v>
      </c>
      <c r="L9" s="31">
        <v>4</v>
      </c>
      <c r="M9" s="31">
        <v>90</v>
      </c>
      <c r="N9" s="31">
        <v>100</v>
      </c>
      <c r="O9" s="31">
        <v>4.3</v>
      </c>
      <c r="P9" s="45">
        <f t="shared" ref="P9:P19" si="1">((D9+E9)/C9)*100</f>
        <v>90.909090909090907</v>
      </c>
      <c r="Q9" s="45">
        <f t="shared" ref="Q9:Q19" si="2">((D9+E9+F9)/C9)*100</f>
        <v>100</v>
      </c>
      <c r="R9" s="45">
        <f t="shared" ref="R9:R19" si="3">(D9*5+E9*4+F9*3)/C9</f>
        <v>4.3636363636363633</v>
      </c>
      <c r="S9" s="31"/>
      <c r="T9" s="31"/>
      <c r="U9" s="31"/>
      <c r="V9" s="31"/>
      <c r="W9" s="31"/>
      <c r="X9" s="31"/>
    </row>
    <row r="10" spans="1:24" ht="15.75" thickTop="1" thickBot="1" x14ac:dyDescent="0.25">
      <c r="A10" s="537"/>
      <c r="B10" s="300" t="s">
        <v>69</v>
      </c>
      <c r="C10" s="300">
        <v>26</v>
      </c>
      <c r="D10" s="301">
        <v>12</v>
      </c>
      <c r="E10" s="301">
        <v>13</v>
      </c>
      <c r="F10" s="301">
        <v>1</v>
      </c>
      <c r="H10" s="571"/>
      <c r="I10" s="32" t="s">
        <v>69</v>
      </c>
      <c r="J10" s="31">
        <v>96</v>
      </c>
      <c r="K10" s="31">
        <v>100</v>
      </c>
      <c r="L10" s="31">
        <v>4.5</v>
      </c>
      <c r="M10" s="31">
        <v>100</v>
      </c>
      <c r="N10" s="31">
        <v>100</v>
      </c>
      <c r="O10" s="31">
        <v>4.4000000000000004</v>
      </c>
      <c r="P10" s="45">
        <f t="shared" si="1"/>
        <v>96.15384615384616</v>
      </c>
      <c r="Q10" s="45">
        <f t="shared" si="2"/>
        <v>100</v>
      </c>
      <c r="R10" s="45">
        <f t="shared" si="3"/>
        <v>4.4230769230769234</v>
      </c>
      <c r="S10" s="31"/>
      <c r="T10" s="31"/>
      <c r="U10" s="31"/>
      <c r="V10" s="31"/>
      <c r="W10" s="31"/>
      <c r="X10" s="31"/>
    </row>
    <row r="11" spans="1:24" ht="15.75" thickTop="1" thickBot="1" x14ac:dyDescent="0.25">
      <c r="A11" s="537"/>
      <c r="B11" s="300" t="s">
        <v>64</v>
      </c>
      <c r="C11" s="300">
        <v>27</v>
      </c>
      <c r="D11" s="301">
        <v>10</v>
      </c>
      <c r="E11" s="301">
        <v>17</v>
      </c>
      <c r="F11" s="301">
        <v>0</v>
      </c>
      <c r="H11" s="571"/>
      <c r="I11" s="32" t="s">
        <v>64</v>
      </c>
      <c r="J11" s="31">
        <v>100</v>
      </c>
      <c r="K11" s="31">
        <v>100</v>
      </c>
      <c r="L11" s="31">
        <v>4.3</v>
      </c>
      <c r="M11" s="31">
        <v>100</v>
      </c>
      <c r="N11" s="31">
        <v>100</v>
      </c>
      <c r="O11" s="31">
        <v>4.3</v>
      </c>
      <c r="P11" s="45">
        <f t="shared" si="1"/>
        <v>100</v>
      </c>
      <c r="Q11" s="45">
        <f t="shared" si="2"/>
        <v>100</v>
      </c>
      <c r="R11" s="45">
        <f t="shared" si="3"/>
        <v>4.3703703703703702</v>
      </c>
      <c r="S11" s="31"/>
      <c r="T11" s="31"/>
      <c r="U11" s="31"/>
      <c r="V11" s="31"/>
      <c r="W11" s="31"/>
      <c r="X11" s="31"/>
    </row>
    <row r="12" spans="1:24" ht="15.75" thickTop="1" thickBot="1" x14ac:dyDescent="0.25">
      <c r="A12" s="537"/>
      <c r="B12" s="300" t="s">
        <v>82</v>
      </c>
      <c r="C12" s="300">
        <v>26</v>
      </c>
      <c r="D12" s="301">
        <v>9</v>
      </c>
      <c r="E12" s="301">
        <v>17</v>
      </c>
      <c r="F12" s="301">
        <v>0</v>
      </c>
      <c r="H12" s="571"/>
      <c r="I12" s="32" t="s">
        <v>82</v>
      </c>
      <c r="J12" s="31">
        <v>92</v>
      </c>
      <c r="K12" s="31">
        <v>100</v>
      </c>
      <c r="L12" s="31">
        <v>4.4000000000000004</v>
      </c>
      <c r="M12" s="31">
        <v>100</v>
      </c>
      <c r="N12" s="31">
        <v>100</v>
      </c>
      <c r="O12" s="31">
        <v>4.3</v>
      </c>
      <c r="P12" s="45">
        <f t="shared" si="1"/>
        <v>100</v>
      </c>
      <c r="Q12" s="45">
        <f t="shared" si="2"/>
        <v>100</v>
      </c>
      <c r="R12" s="45">
        <f t="shared" si="3"/>
        <v>4.3461538461538458</v>
      </c>
      <c r="S12" s="31"/>
      <c r="T12" s="31"/>
      <c r="U12" s="31"/>
      <c r="V12" s="31"/>
      <c r="W12" s="31"/>
      <c r="X12" s="31"/>
    </row>
    <row r="13" spans="1:24" ht="15.75" thickTop="1" thickBot="1" x14ac:dyDescent="0.25">
      <c r="A13" s="537"/>
      <c r="B13" s="300" t="s">
        <v>78</v>
      </c>
      <c r="C13" s="300">
        <v>25</v>
      </c>
      <c r="D13" s="301">
        <v>12</v>
      </c>
      <c r="E13" s="301">
        <v>12</v>
      </c>
      <c r="F13" s="301">
        <v>1</v>
      </c>
      <c r="H13" s="571"/>
      <c r="I13" s="32" t="s">
        <v>78</v>
      </c>
      <c r="J13" s="31">
        <v>96</v>
      </c>
      <c r="K13" s="31">
        <v>100</v>
      </c>
      <c r="L13" s="31">
        <v>4.4000000000000004</v>
      </c>
      <c r="M13" s="31">
        <v>96</v>
      </c>
      <c r="N13" s="31">
        <v>100</v>
      </c>
      <c r="O13" s="31">
        <v>4.3</v>
      </c>
      <c r="P13" s="45">
        <f t="shared" si="1"/>
        <v>96</v>
      </c>
      <c r="Q13" s="45">
        <f t="shared" si="2"/>
        <v>100</v>
      </c>
      <c r="R13" s="45">
        <f t="shared" si="3"/>
        <v>4.4400000000000004</v>
      </c>
      <c r="S13" s="31"/>
      <c r="T13" s="31"/>
      <c r="U13" s="31"/>
      <c r="V13" s="31"/>
      <c r="W13" s="31"/>
      <c r="X13" s="31"/>
    </row>
    <row r="14" spans="1:24" ht="15.75" thickTop="1" thickBot="1" x14ac:dyDescent="0.25">
      <c r="A14" s="537"/>
      <c r="B14" s="300" t="s">
        <v>96</v>
      </c>
      <c r="C14" s="300">
        <v>25</v>
      </c>
      <c r="D14" s="301">
        <v>15</v>
      </c>
      <c r="E14" s="301">
        <v>9</v>
      </c>
      <c r="F14" s="301">
        <v>1</v>
      </c>
      <c r="H14" s="571"/>
      <c r="I14" s="32" t="s">
        <v>96</v>
      </c>
      <c r="J14" s="31">
        <v>84</v>
      </c>
      <c r="K14" s="31">
        <v>100</v>
      </c>
      <c r="L14" s="31">
        <v>4.2</v>
      </c>
      <c r="M14" s="31">
        <v>96</v>
      </c>
      <c r="N14" s="31">
        <v>100</v>
      </c>
      <c r="O14" s="31">
        <v>4.3</v>
      </c>
      <c r="P14" s="45">
        <f t="shared" si="1"/>
        <v>96</v>
      </c>
      <c r="Q14" s="45">
        <f t="shared" si="2"/>
        <v>100</v>
      </c>
      <c r="R14" s="45">
        <f t="shared" si="3"/>
        <v>4.5599999999999996</v>
      </c>
      <c r="S14" s="31"/>
      <c r="T14" s="31"/>
      <c r="U14" s="31"/>
      <c r="V14" s="31"/>
      <c r="W14" s="31"/>
      <c r="X14" s="31"/>
    </row>
    <row r="15" spans="1:24" ht="15.75" thickTop="1" thickBot="1" x14ac:dyDescent="0.25">
      <c r="A15" s="578" t="s">
        <v>36</v>
      </c>
      <c r="B15" s="300" t="s">
        <v>79</v>
      </c>
      <c r="C15" s="300">
        <v>22</v>
      </c>
      <c r="D15" s="301">
        <v>11</v>
      </c>
      <c r="E15" s="301">
        <v>11</v>
      </c>
      <c r="F15" s="301"/>
      <c r="H15" s="620" t="s">
        <v>36</v>
      </c>
      <c r="I15" s="32" t="s">
        <v>79</v>
      </c>
      <c r="J15" s="31">
        <v>100</v>
      </c>
      <c r="K15" s="31">
        <v>100</v>
      </c>
      <c r="L15" s="31">
        <v>4.5</v>
      </c>
      <c r="M15" s="31">
        <v>100</v>
      </c>
      <c r="N15" s="31">
        <v>100</v>
      </c>
      <c r="O15" s="31">
        <v>4.5999999999999996</v>
      </c>
      <c r="P15" s="45">
        <f t="shared" si="1"/>
        <v>100</v>
      </c>
      <c r="Q15" s="45">
        <f t="shared" si="2"/>
        <v>100</v>
      </c>
      <c r="R15" s="45">
        <f t="shared" si="3"/>
        <v>4.5</v>
      </c>
      <c r="S15" s="31"/>
      <c r="T15" s="31"/>
      <c r="U15" s="31"/>
      <c r="V15" s="31"/>
      <c r="W15" s="31"/>
      <c r="X15" s="31"/>
    </row>
    <row r="16" spans="1:24" ht="15.75" thickTop="1" thickBot="1" x14ac:dyDescent="0.25">
      <c r="A16" s="578"/>
      <c r="B16" s="300" t="s">
        <v>83</v>
      </c>
      <c r="C16" s="300">
        <v>25</v>
      </c>
      <c r="D16" s="301">
        <v>10</v>
      </c>
      <c r="E16" s="301">
        <v>14</v>
      </c>
      <c r="F16" s="301">
        <v>1</v>
      </c>
      <c r="H16" s="629"/>
      <c r="I16" s="32" t="s">
        <v>83</v>
      </c>
      <c r="J16" s="31">
        <v>100</v>
      </c>
      <c r="K16" s="31">
        <v>100</v>
      </c>
      <c r="L16" s="31">
        <v>4.5999999999999996</v>
      </c>
      <c r="M16" s="31">
        <v>96</v>
      </c>
      <c r="N16" s="31">
        <v>100</v>
      </c>
      <c r="O16" s="31">
        <v>4.5999999999999996</v>
      </c>
      <c r="P16" s="45">
        <f t="shared" si="1"/>
        <v>96</v>
      </c>
      <c r="Q16" s="45">
        <f t="shared" si="2"/>
        <v>100</v>
      </c>
      <c r="R16" s="45">
        <f t="shared" si="3"/>
        <v>4.3600000000000003</v>
      </c>
      <c r="S16" s="31"/>
      <c r="T16" s="31"/>
      <c r="U16" s="31"/>
      <c r="V16" s="31"/>
      <c r="W16" s="31"/>
      <c r="X16" s="31"/>
    </row>
    <row r="17" spans="1:24" ht="15.75" thickTop="1" thickBot="1" x14ac:dyDescent="0.25">
      <c r="A17" s="630"/>
      <c r="B17" s="446" t="s">
        <v>139</v>
      </c>
      <c r="C17" s="446">
        <v>18</v>
      </c>
      <c r="D17" s="421">
        <v>7</v>
      </c>
      <c r="E17" s="421">
        <v>11</v>
      </c>
      <c r="F17" s="421"/>
      <c r="H17" s="621"/>
      <c r="I17" s="32" t="s">
        <v>139</v>
      </c>
      <c r="J17" s="31">
        <v>72</v>
      </c>
      <c r="K17" s="31">
        <v>100</v>
      </c>
      <c r="L17" s="31">
        <v>4</v>
      </c>
      <c r="M17" s="31">
        <v>83</v>
      </c>
      <c r="N17" s="31">
        <v>100</v>
      </c>
      <c r="O17" s="31">
        <v>4</v>
      </c>
      <c r="P17" s="45">
        <f t="shared" si="1"/>
        <v>100</v>
      </c>
      <c r="Q17" s="45">
        <f t="shared" si="2"/>
        <v>100</v>
      </c>
      <c r="R17" s="45">
        <f t="shared" si="3"/>
        <v>4.3888888888888893</v>
      </c>
      <c r="S17" s="31"/>
      <c r="T17" s="31"/>
      <c r="U17" s="31"/>
      <c r="V17" s="31"/>
      <c r="W17" s="31"/>
      <c r="X17" s="31"/>
    </row>
    <row r="18" spans="1:24" s="440" customFormat="1" ht="12.75" customHeight="1" thickTop="1" thickBot="1" x14ac:dyDescent="0.2">
      <c r="A18" s="625" t="s">
        <v>284</v>
      </c>
      <c r="B18" s="439" t="s">
        <v>78</v>
      </c>
      <c r="C18" s="439">
        <v>25</v>
      </c>
      <c r="D18" s="439">
        <v>9</v>
      </c>
      <c r="E18" s="439">
        <v>12</v>
      </c>
      <c r="F18" s="439">
        <v>4</v>
      </c>
      <c r="H18" s="627" t="s">
        <v>284</v>
      </c>
      <c r="I18" s="441" t="s">
        <v>78</v>
      </c>
      <c r="J18" s="441"/>
      <c r="K18" s="441"/>
      <c r="L18" s="441"/>
      <c r="M18" s="441"/>
      <c r="N18" s="441"/>
      <c r="O18" s="441"/>
      <c r="P18" s="45">
        <f t="shared" si="1"/>
        <v>84</v>
      </c>
      <c r="Q18" s="45">
        <f t="shared" si="2"/>
        <v>100</v>
      </c>
      <c r="R18" s="45">
        <f t="shared" si="3"/>
        <v>4.2</v>
      </c>
      <c r="S18" s="441"/>
      <c r="T18" s="441"/>
      <c r="U18" s="441"/>
      <c r="V18" s="441"/>
      <c r="W18" s="441"/>
      <c r="X18" s="441"/>
    </row>
    <row r="19" spans="1:24" s="440" customFormat="1" ht="15" customHeight="1" thickTop="1" thickBot="1" x14ac:dyDescent="0.2">
      <c r="A19" s="626"/>
      <c r="B19" s="439" t="s">
        <v>96</v>
      </c>
      <c r="C19" s="439">
        <v>25</v>
      </c>
      <c r="D19" s="439">
        <v>11</v>
      </c>
      <c r="E19" s="439">
        <v>9</v>
      </c>
      <c r="F19" s="439">
        <v>5</v>
      </c>
      <c r="H19" s="628"/>
      <c r="I19" s="441" t="s">
        <v>96</v>
      </c>
      <c r="J19" s="441"/>
      <c r="K19" s="441"/>
      <c r="L19" s="441"/>
      <c r="M19" s="441"/>
      <c r="N19" s="441"/>
      <c r="O19" s="441"/>
      <c r="P19" s="45">
        <f t="shared" si="1"/>
        <v>80</v>
      </c>
      <c r="Q19" s="45">
        <f t="shared" si="2"/>
        <v>100</v>
      </c>
      <c r="R19" s="45">
        <f t="shared" si="3"/>
        <v>4.24</v>
      </c>
      <c r="S19" s="441"/>
      <c r="T19" s="441"/>
      <c r="U19" s="441"/>
      <c r="V19" s="441"/>
      <c r="W19" s="441"/>
      <c r="X19" s="441"/>
    </row>
    <row r="20" spans="1:24" ht="14.25" thickTop="1" x14ac:dyDescent="0.15"/>
  </sheetData>
  <mergeCells count="35">
    <mergeCell ref="A8:A14"/>
    <mergeCell ref="D3:D7"/>
    <mergeCell ref="E3:E7"/>
    <mergeCell ref="F3:F7"/>
    <mergeCell ref="A15:A17"/>
    <mergeCell ref="A2:A7"/>
    <mergeCell ref="B2:B7"/>
    <mergeCell ref="D2:F2"/>
    <mergeCell ref="W3:W7"/>
    <mergeCell ref="H2:H7"/>
    <mergeCell ref="I2:I7"/>
    <mergeCell ref="J2:L2"/>
    <mergeCell ref="M2:O2"/>
    <mergeCell ref="P2:R2"/>
    <mergeCell ref="R3:R7"/>
    <mergeCell ref="S3:S7"/>
    <mergeCell ref="T3:T7"/>
    <mergeCell ref="U3:U7"/>
    <mergeCell ref="V3:V7"/>
    <mergeCell ref="A18:A19"/>
    <mergeCell ref="H18:H19"/>
    <mergeCell ref="C2:C7"/>
    <mergeCell ref="X3:X7"/>
    <mergeCell ref="H8:H14"/>
    <mergeCell ref="H15:H17"/>
    <mergeCell ref="S2:U2"/>
    <mergeCell ref="V2:X2"/>
    <mergeCell ref="J3:J7"/>
    <mergeCell ref="K3:K7"/>
    <mergeCell ref="L3:L7"/>
    <mergeCell ref="M3:M7"/>
    <mergeCell ref="N3:N7"/>
    <mergeCell ref="O3:O7"/>
    <mergeCell ref="P3:P7"/>
    <mergeCell ref="Q3:Q7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zoomScaleNormal="100" zoomScalePageLayoutView="60" workbookViewId="0">
      <selection activeCell="P8" sqref="P8:R22"/>
    </sheetView>
  </sheetViews>
  <sheetFormatPr defaultRowHeight="13.5" x14ac:dyDescent="0.15"/>
  <cols>
    <col min="1" max="1" width="9.25" customWidth="1"/>
    <col min="2" max="2" width="5.625"/>
    <col min="3" max="3" width="4.625" customWidth="1"/>
    <col min="4" max="4" width="3.375" customWidth="1"/>
    <col min="5" max="5" width="3.5" bestFit="1" customWidth="1"/>
    <col min="6" max="6" width="3" customWidth="1"/>
    <col min="7" max="8" width="9.625"/>
    <col min="9" max="9" width="4.75" customWidth="1"/>
    <col min="10" max="10" width="4" customWidth="1"/>
    <col min="11" max="11" width="3.125" customWidth="1"/>
    <col min="12" max="12" width="3.375" customWidth="1"/>
    <col min="13" max="13" width="3.625" customWidth="1"/>
    <col min="14" max="14" width="3.25" customWidth="1"/>
    <col min="15" max="15" width="3" customWidth="1"/>
    <col min="16" max="1014" width="9.625"/>
  </cols>
  <sheetData>
    <row r="1" spans="1:24" ht="19.5" thickBot="1" x14ac:dyDescent="0.35">
      <c r="A1" s="28" t="s">
        <v>52</v>
      </c>
      <c r="B1" s="28"/>
      <c r="C1" s="28"/>
      <c r="D1" s="28"/>
      <c r="E1" s="28"/>
      <c r="F1" s="28"/>
    </row>
    <row r="2" spans="1:24" ht="16.5" customHeight="1" thickTop="1" thickBot="1" x14ac:dyDescent="0.2">
      <c r="A2" s="631" t="s">
        <v>53</v>
      </c>
      <c r="B2" s="518" t="s">
        <v>54</v>
      </c>
      <c r="C2" s="518" t="s">
        <v>261</v>
      </c>
      <c r="D2" s="509" t="s">
        <v>277</v>
      </c>
      <c r="E2" s="509"/>
      <c r="F2" s="509"/>
      <c r="H2" s="530" t="s">
        <v>53</v>
      </c>
      <c r="I2" s="507" t="s">
        <v>54</v>
      </c>
      <c r="J2" s="501" t="s">
        <v>55</v>
      </c>
      <c r="K2" s="501"/>
      <c r="L2" s="501"/>
      <c r="M2" s="501" t="s">
        <v>56</v>
      </c>
      <c r="N2" s="501"/>
      <c r="O2" s="501"/>
      <c r="P2" s="501" t="s">
        <v>57</v>
      </c>
      <c r="Q2" s="501"/>
      <c r="R2" s="501"/>
      <c r="S2" s="501" t="s">
        <v>58</v>
      </c>
      <c r="T2" s="501"/>
      <c r="U2" s="501"/>
      <c r="V2" s="501" t="s">
        <v>59</v>
      </c>
      <c r="W2" s="501"/>
      <c r="X2" s="501"/>
    </row>
    <row r="3" spans="1:24" ht="14.85" customHeight="1" thickTop="1" thickBot="1" x14ac:dyDescent="0.2">
      <c r="A3" s="631"/>
      <c r="B3" s="519"/>
      <c r="C3" s="519"/>
      <c r="D3" s="509">
        <v>5</v>
      </c>
      <c r="E3" s="509">
        <v>4</v>
      </c>
      <c r="F3" s="509">
        <v>3</v>
      </c>
      <c r="H3" s="530"/>
      <c r="I3" s="507"/>
      <c r="J3" s="502" t="s">
        <v>60</v>
      </c>
      <c r="K3" s="503" t="s">
        <v>61</v>
      </c>
      <c r="L3" s="502" t="s">
        <v>62</v>
      </c>
      <c r="M3" s="504" t="s">
        <v>60</v>
      </c>
      <c r="N3" s="504" t="s">
        <v>61</v>
      </c>
      <c r="O3" s="505" t="s">
        <v>62</v>
      </c>
      <c r="P3" s="504" t="s">
        <v>60</v>
      </c>
      <c r="Q3" s="504" t="s">
        <v>61</v>
      </c>
      <c r="R3" s="505" t="s">
        <v>62</v>
      </c>
      <c r="S3" s="497" t="s">
        <v>60</v>
      </c>
      <c r="T3" s="497" t="s">
        <v>61</v>
      </c>
      <c r="U3" s="497" t="s">
        <v>62</v>
      </c>
      <c r="V3" s="497" t="s">
        <v>60</v>
      </c>
      <c r="W3" s="497" t="s">
        <v>61</v>
      </c>
      <c r="X3" s="497" t="s">
        <v>62</v>
      </c>
    </row>
    <row r="4" spans="1:24" ht="15" customHeight="1" thickTop="1" thickBot="1" x14ac:dyDescent="0.2">
      <c r="A4" s="631"/>
      <c r="B4" s="519"/>
      <c r="C4" s="519"/>
      <c r="D4" s="509"/>
      <c r="E4" s="509"/>
      <c r="F4" s="509"/>
      <c r="H4" s="530"/>
      <c r="I4" s="507"/>
      <c r="J4" s="502"/>
      <c r="K4" s="503"/>
      <c r="L4" s="502"/>
      <c r="M4" s="504"/>
      <c r="N4" s="504"/>
      <c r="O4" s="505"/>
      <c r="P4" s="504"/>
      <c r="Q4" s="504"/>
      <c r="R4" s="505"/>
      <c r="S4" s="497"/>
      <c r="T4" s="497"/>
      <c r="U4" s="497"/>
      <c r="V4" s="497"/>
      <c r="W4" s="497"/>
      <c r="X4" s="497"/>
    </row>
    <row r="5" spans="1:24" ht="15" customHeight="1" thickTop="1" thickBot="1" x14ac:dyDescent="0.2">
      <c r="A5" s="631"/>
      <c r="B5" s="519"/>
      <c r="C5" s="519"/>
      <c r="D5" s="509"/>
      <c r="E5" s="509"/>
      <c r="F5" s="509"/>
      <c r="H5" s="530"/>
      <c r="I5" s="507"/>
      <c r="J5" s="502"/>
      <c r="K5" s="503"/>
      <c r="L5" s="502"/>
      <c r="M5" s="504"/>
      <c r="N5" s="504"/>
      <c r="O5" s="505"/>
      <c r="P5" s="504"/>
      <c r="Q5" s="504"/>
      <c r="R5" s="505"/>
      <c r="S5" s="497"/>
      <c r="T5" s="497"/>
      <c r="U5" s="497"/>
      <c r="V5" s="497"/>
      <c r="W5" s="497"/>
      <c r="X5" s="497"/>
    </row>
    <row r="6" spans="1:24" ht="15" customHeight="1" thickTop="1" thickBot="1" x14ac:dyDescent="0.2">
      <c r="A6" s="631"/>
      <c r="B6" s="519"/>
      <c r="C6" s="519"/>
      <c r="D6" s="509"/>
      <c r="E6" s="509"/>
      <c r="F6" s="509"/>
      <c r="H6" s="530"/>
      <c r="I6" s="507"/>
      <c r="J6" s="502"/>
      <c r="K6" s="503"/>
      <c r="L6" s="502"/>
      <c r="M6" s="504"/>
      <c r="N6" s="504"/>
      <c r="O6" s="505"/>
      <c r="P6" s="504"/>
      <c r="Q6" s="504"/>
      <c r="R6" s="505"/>
      <c r="S6" s="497"/>
      <c r="T6" s="497"/>
      <c r="U6" s="497"/>
      <c r="V6" s="497"/>
      <c r="W6" s="497"/>
      <c r="X6" s="497"/>
    </row>
    <row r="7" spans="1:24" ht="30.75" customHeight="1" thickTop="1" thickBot="1" x14ac:dyDescent="0.2">
      <c r="A7" s="631"/>
      <c r="B7" s="520"/>
      <c r="C7" s="520"/>
      <c r="D7" s="509"/>
      <c r="E7" s="509"/>
      <c r="F7" s="509"/>
      <c r="H7" s="530"/>
      <c r="I7" s="507"/>
      <c r="J7" s="502"/>
      <c r="K7" s="503"/>
      <c r="L7" s="502"/>
      <c r="M7" s="504"/>
      <c r="N7" s="504"/>
      <c r="O7" s="505"/>
      <c r="P7" s="504"/>
      <c r="Q7" s="504"/>
      <c r="R7" s="505"/>
      <c r="S7" s="497"/>
      <c r="T7" s="497"/>
      <c r="U7" s="497"/>
      <c r="V7" s="497"/>
      <c r="W7" s="497"/>
      <c r="X7" s="497"/>
    </row>
    <row r="8" spans="1:24" ht="15.75" thickTop="1" thickBot="1" x14ac:dyDescent="0.25">
      <c r="A8" s="555" t="s">
        <v>30</v>
      </c>
      <c r="B8" s="340" t="s">
        <v>75</v>
      </c>
      <c r="C8" s="340">
        <v>25</v>
      </c>
      <c r="D8" s="301">
        <v>9</v>
      </c>
      <c r="E8" s="301">
        <v>14</v>
      </c>
      <c r="F8" s="301">
        <v>2</v>
      </c>
      <c r="H8" s="573" t="s">
        <v>30</v>
      </c>
      <c r="I8" s="30" t="s">
        <v>75</v>
      </c>
      <c r="J8" s="31">
        <v>100</v>
      </c>
      <c r="K8" s="31">
        <v>100</v>
      </c>
      <c r="L8" s="45">
        <v>4.8</v>
      </c>
      <c r="M8" s="31">
        <v>100</v>
      </c>
      <c r="N8" s="31">
        <v>100</v>
      </c>
      <c r="O8" s="31">
        <v>4.4000000000000004</v>
      </c>
      <c r="P8" s="45">
        <f>((D8+E8)/C8)*100</f>
        <v>92</v>
      </c>
      <c r="Q8" s="45">
        <f>((D8+E8+F8)/C8)*100</f>
        <v>100</v>
      </c>
      <c r="R8" s="45">
        <f t="shared" ref="R8" si="0">(D8*5+E8*4+F8*3)/C8</f>
        <v>4.28</v>
      </c>
      <c r="S8" s="45"/>
      <c r="T8" s="45"/>
      <c r="U8" s="45"/>
      <c r="V8" s="45"/>
      <c r="W8" s="45"/>
      <c r="X8" s="45"/>
    </row>
    <row r="9" spans="1:24" ht="15.75" thickTop="1" thickBot="1" x14ac:dyDescent="0.25">
      <c r="A9" s="555"/>
      <c r="B9" s="340" t="s">
        <v>76</v>
      </c>
      <c r="C9" s="340">
        <v>23</v>
      </c>
      <c r="D9" s="301">
        <v>8</v>
      </c>
      <c r="E9" s="301">
        <v>11</v>
      </c>
      <c r="F9" s="301">
        <v>4</v>
      </c>
      <c r="H9" s="573"/>
      <c r="I9" s="30" t="s">
        <v>76</v>
      </c>
      <c r="J9" s="31">
        <v>82.6</v>
      </c>
      <c r="K9" s="31">
        <v>100</v>
      </c>
      <c r="L9" s="45">
        <v>4.0999999999999996</v>
      </c>
      <c r="M9" s="31">
        <v>91.3</v>
      </c>
      <c r="N9" s="31">
        <v>100</v>
      </c>
      <c r="O9" s="31">
        <v>4.3</v>
      </c>
      <c r="P9" s="45">
        <f>((D9+E9)/C9)*100</f>
        <v>82.608695652173907</v>
      </c>
      <c r="Q9" s="45">
        <f>((D9+E9+F9)/C9)*100</f>
        <v>100</v>
      </c>
      <c r="R9" s="45">
        <f t="shared" ref="R9" si="1">(D9*5+E9*4+F9*3)/C9</f>
        <v>4.1739130434782608</v>
      </c>
      <c r="S9" s="45"/>
      <c r="T9" s="45"/>
      <c r="U9" s="45"/>
      <c r="V9" s="45"/>
      <c r="W9" s="45"/>
      <c r="X9" s="45"/>
    </row>
    <row r="10" spans="1:24" ht="15.75" thickTop="1" thickBot="1" x14ac:dyDescent="0.25">
      <c r="A10" s="555"/>
      <c r="B10" s="340" t="s">
        <v>63</v>
      </c>
      <c r="C10" s="340">
        <v>25</v>
      </c>
      <c r="D10" s="301">
        <v>4</v>
      </c>
      <c r="E10" s="301">
        <v>18</v>
      </c>
      <c r="F10" s="301">
        <v>3</v>
      </c>
      <c r="H10" s="573"/>
      <c r="I10" s="30" t="s">
        <v>63</v>
      </c>
      <c r="J10" s="31">
        <v>92</v>
      </c>
      <c r="K10" s="31">
        <v>100</v>
      </c>
      <c r="L10" s="45">
        <v>4.2</v>
      </c>
      <c r="M10" s="31">
        <v>92</v>
      </c>
      <c r="N10" s="31">
        <v>100</v>
      </c>
      <c r="O10" s="31">
        <v>4.0999999999999996</v>
      </c>
      <c r="P10" s="45">
        <f t="shared" ref="P10:P22" si="2">((D10+E10)/C10)*100</f>
        <v>88</v>
      </c>
      <c r="Q10" s="45">
        <f t="shared" ref="Q10:Q22" si="3">((D10+E10+F10)/C10)*100</f>
        <v>100</v>
      </c>
      <c r="R10" s="45">
        <f t="shared" ref="R10:R22" si="4">(D10*5+E10*4+F10*3)/C10</f>
        <v>4.04</v>
      </c>
      <c r="S10" s="45"/>
      <c r="T10" s="45"/>
      <c r="U10" s="45"/>
      <c r="V10" s="45"/>
      <c r="W10" s="45"/>
      <c r="X10" s="45"/>
    </row>
    <row r="11" spans="1:24" ht="15.75" thickTop="1" thickBot="1" x14ac:dyDescent="0.25">
      <c r="A11" s="555"/>
      <c r="B11" s="340" t="s">
        <v>144</v>
      </c>
      <c r="C11" s="340">
        <v>22</v>
      </c>
      <c r="D11" s="301">
        <v>9</v>
      </c>
      <c r="E11" s="301">
        <v>11</v>
      </c>
      <c r="F11" s="301">
        <v>2</v>
      </c>
      <c r="H11" s="573"/>
      <c r="I11" s="30" t="s">
        <v>144</v>
      </c>
      <c r="J11" s="31">
        <v>95.4</v>
      </c>
      <c r="K11" s="31">
        <v>100</v>
      </c>
      <c r="L11" s="45">
        <v>4.5</v>
      </c>
      <c r="M11" s="31">
        <v>100</v>
      </c>
      <c r="N11" s="31">
        <v>100</v>
      </c>
      <c r="O11" s="31">
        <v>4.4000000000000004</v>
      </c>
      <c r="P11" s="45">
        <f t="shared" si="2"/>
        <v>90.909090909090907</v>
      </c>
      <c r="Q11" s="45">
        <f t="shared" si="3"/>
        <v>100</v>
      </c>
      <c r="R11" s="45">
        <f t="shared" si="4"/>
        <v>4.3181818181818183</v>
      </c>
      <c r="S11" s="45"/>
      <c r="T11" s="45"/>
      <c r="U11" s="45"/>
      <c r="V11" s="45"/>
      <c r="W11" s="45"/>
      <c r="X11" s="45"/>
    </row>
    <row r="12" spans="1:24" ht="15.75" thickTop="1" thickBot="1" x14ac:dyDescent="0.25">
      <c r="A12" s="555"/>
      <c r="B12" s="340" t="s">
        <v>145</v>
      </c>
      <c r="C12" s="340">
        <v>22</v>
      </c>
      <c r="D12" s="301">
        <v>6</v>
      </c>
      <c r="E12" s="301">
        <v>16</v>
      </c>
      <c r="F12" s="301">
        <v>0</v>
      </c>
      <c r="H12" s="573"/>
      <c r="I12" s="30" t="s">
        <v>145</v>
      </c>
      <c r="J12" s="31">
        <v>5.4</v>
      </c>
      <c r="K12" s="31">
        <v>100</v>
      </c>
      <c r="L12" s="45">
        <v>4.5</v>
      </c>
      <c r="M12" s="31">
        <v>100</v>
      </c>
      <c r="N12" s="31">
        <v>100</v>
      </c>
      <c r="O12" s="31">
        <v>4.5</v>
      </c>
      <c r="P12" s="45">
        <f t="shared" si="2"/>
        <v>100</v>
      </c>
      <c r="Q12" s="45">
        <f t="shared" si="3"/>
        <v>100</v>
      </c>
      <c r="R12" s="45">
        <f t="shared" si="4"/>
        <v>4.2727272727272725</v>
      </c>
      <c r="S12" s="45"/>
      <c r="T12" s="45"/>
      <c r="U12" s="45"/>
      <c r="V12" s="45"/>
      <c r="W12" s="45"/>
      <c r="X12" s="45"/>
    </row>
    <row r="13" spans="1:24" ht="15.75" thickTop="1" thickBot="1" x14ac:dyDescent="0.25">
      <c r="A13" s="555"/>
      <c r="B13" s="341" t="s">
        <v>69</v>
      </c>
      <c r="C13" s="341">
        <v>26</v>
      </c>
      <c r="D13" s="301">
        <v>10</v>
      </c>
      <c r="E13" s="301">
        <v>10</v>
      </c>
      <c r="F13" s="301">
        <v>6</v>
      </c>
      <c r="H13" s="573"/>
      <c r="I13" s="41" t="s">
        <v>69</v>
      </c>
      <c r="J13" s="31">
        <v>61.5</v>
      </c>
      <c r="K13" s="31">
        <v>100</v>
      </c>
      <c r="L13" s="45">
        <v>3.8</v>
      </c>
      <c r="M13" s="31">
        <v>73</v>
      </c>
      <c r="N13" s="31">
        <v>100</v>
      </c>
      <c r="O13" s="31">
        <v>4</v>
      </c>
      <c r="P13" s="45">
        <f t="shared" si="2"/>
        <v>76.923076923076934</v>
      </c>
      <c r="Q13" s="45">
        <f t="shared" si="3"/>
        <v>100</v>
      </c>
      <c r="R13" s="45">
        <f t="shared" si="4"/>
        <v>4.1538461538461542</v>
      </c>
      <c r="S13" s="45"/>
      <c r="T13" s="45"/>
      <c r="U13" s="45"/>
      <c r="V13" s="45"/>
      <c r="W13" s="45"/>
      <c r="X13" s="45"/>
    </row>
    <row r="14" spans="1:24" ht="15.75" thickTop="1" thickBot="1" x14ac:dyDescent="0.25">
      <c r="A14" s="555"/>
      <c r="B14" s="341" t="s">
        <v>70</v>
      </c>
      <c r="C14" s="341">
        <v>26</v>
      </c>
      <c r="D14" s="301">
        <v>6</v>
      </c>
      <c r="E14" s="301">
        <v>19</v>
      </c>
      <c r="F14" s="301">
        <v>1</v>
      </c>
      <c r="H14" s="573"/>
      <c r="I14" s="41" t="s">
        <v>70</v>
      </c>
      <c r="J14" s="31">
        <v>92.5</v>
      </c>
      <c r="K14" s="31">
        <v>100</v>
      </c>
      <c r="L14" s="45">
        <v>4</v>
      </c>
      <c r="M14" s="31">
        <v>92.5</v>
      </c>
      <c r="N14" s="31">
        <v>100</v>
      </c>
      <c r="O14" s="31">
        <v>4.2</v>
      </c>
      <c r="P14" s="45">
        <f t="shared" si="2"/>
        <v>96.15384615384616</v>
      </c>
      <c r="Q14" s="45">
        <f t="shared" si="3"/>
        <v>100</v>
      </c>
      <c r="R14" s="45">
        <f t="shared" si="4"/>
        <v>4.1923076923076925</v>
      </c>
      <c r="S14" s="45"/>
      <c r="T14" s="45"/>
      <c r="U14" s="45"/>
      <c r="V14" s="45"/>
      <c r="W14" s="45"/>
      <c r="X14" s="45"/>
    </row>
    <row r="15" spans="1:24" ht="15.75" thickTop="1" thickBot="1" x14ac:dyDescent="0.25">
      <c r="A15" s="555"/>
      <c r="B15" s="341" t="s">
        <v>64</v>
      </c>
      <c r="C15" s="341">
        <v>27</v>
      </c>
      <c r="D15" s="301">
        <v>9</v>
      </c>
      <c r="E15" s="301">
        <v>12</v>
      </c>
      <c r="F15" s="301">
        <v>6</v>
      </c>
      <c r="H15" s="573"/>
      <c r="I15" s="41" t="s">
        <v>64</v>
      </c>
      <c r="J15" s="31">
        <v>88.4</v>
      </c>
      <c r="K15" s="31">
        <v>100</v>
      </c>
      <c r="L15" s="45">
        <v>4.0999999999999996</v>
      </c>
      <c r="M15" s="31">
        <v>88.4</v>
      </c>
      <c r="N15" s="31">
        <v>100</v>
      </c>
      <c r="O15" s="31">
        <v>4.2</v>
      </c>
      <c r="P15" s="45">
        <f t="shared" si="2"/>
        <v>77.777777777777786</v>
      </c>
      <c r="Q15" s="45">
        <f t="shared" si="3"/>
        <v>100</v>
      </c>
      <c r="R15" s="45">
        <f t="shared" si="4"/>
        <v>4.1111111111111107</v>
      </c>
      <c r="S15" s="45"/>
      <c r="T15" s="45"/>
      <c r="U15" s="45"/>
      <c r="V15" s="45"/>
      <c r="W15" s="45"/>
      <c r="X15" s="45"/>
    </row>
    <row r="16" spans="1:24" ht="15.75" thickTop="1" thickBot="1" x14ac:dyDescent="0.25">
      <c r="A16" s="555"/>
      <c r="B16" s="341" t="s">
        <v>65</v>
      </c>
      <c r="C16" s="341">
        <v>26</v>
      </c>
      <c r="D16" s="301">
        <v>7</v>
      </c>
      <c r="E16" s="301">
        <v>14</v>
      </c>
      <c r="F16" s="301">
        <v>5</v>
      </c>
      <c r="H16" s="573"/>
      <c r="I16" s="41" t="s">
        <v>65</v>
      </c>
      <c r="J16" s="31">
        <v>73</v>
      </c>
      <c r="K16" s="31">
        <v>100</v>
      </c>
      <c r="L16" s="45">
        <v>4</v>
      </c>
      <c r="M16" s="31">
        <v>73</v>
      </c>
      <c r="N16" s="31">
        <v>100</v>
      </c>
      <c r="O16" s="31">
        <v>3.9</v>
      </c>
      <c r="P16" s="45">
        <f t="shared" si="2"/>
        <v>80.769230769230774</v>
      </c>
      <c r="Q16" s="45">
        <f t="shared" si="3"/>
        <v>100</v>
      </c>
      <c r="R16" s="45">
        <f t="shared" si="4"/>
        <v>4.0769230769230766</v>
      </c>
      <c r="S16" s="45"/>
      <c r="T16" s="45"/>
      <c r="U16" s="45"/>
      <c r="V16" s="45"/>
      <c r="W16" s="45"/>
      <c r="X16" s="45"/>
    </row>
    <row r="17" spans="1:24" ht="15.75" thickTop="1" thickBot="1" x14ac:dyDescent="0.25">
      <c r="A17" s="555"/>
      <c r="B17" s="341" t="s">
        <v>82</v>
      </c>
      <c r="C17" s="341">
        <v>26</v>
      </c>
      <c r="D17" s="301">
        <v>9</v>
      </c>
      <c r="E17" s="301">
        <v>11</v>
      </c>
      <c r="F17" s="301">
        <v>6</v>
      </c>
      <c r="H17" s="573"/>
      <c r="I17" s="41" t="s">
        <v>82</v>
      </c>
      <c r="J17" s="31">
        <v>84.6</v>
      </c>
      <c r="K17" s="31">
        <v>100</v>
      </c>
      <c r="L17" s="45">
        <v>4.2</v>
      </c>
      <c r="M17" s="31">
        <v>84.6</v>
      </c>
      <c r="N17" s="31">
        <v>100</v>
      </c>
      <c r="O17" s="31">
        <v>4.2</v>
      </c>
      <c r="P17" s="45">
        <f t="shared" si="2"/>
        <v>76.923076923076934</v>
      </c>
      <c r="Q17" s="45">
        <f t="shared" si="3"/>
        <v>100</v>
      </c>
      <c r="R17" s="45">
        <f t="shared" si="4"/>
        <v>4.115384615384615</v>
      </c>
      <c r="S17" s="45"/>
      <c r="T17" s="45"/>
      <c r="U17" s="45"/>
      <c r="V17" s="45"/>
      <c r="W17" s="45"/>
      <c r="X17" s="45"/>
    </row>
    <row r="18" spans="1:24" ht="16.5" thickTop="1" thickBot="1" x14ac:dyDescent="0.3">
      <c r="A18" s="555"/>
      <c r="B18" s="342" t="s">
        <v>71</v>
      </c>
      <c r="C18" s="342">
        <v>24</v>
      </c>
      <c r="D18" s="324">
        <v>12</v>
      </c>
      <c r="E18" s="301">
        <v>11</v>
      </c>
      <c r="F18" s="324">
        <v>1</v>
      </c>
      <c r="H18" s="573"/>
      <c r="I18" s="42" t="s">
        <v>71</v>
      </c>
      <c r="J18" s="42">
        <v>91.6</v>
      </c>
      <c r="K18" s="31">
        <v>100</v>
      </c>
      <c r="L18" s="46">
        <v>4.2</v>
      </c>
      <c r="M18" s="42">
        <v>91.6</v>
      </c>
      <c r="N18" s="31">
        <v>100</v>
      </c>
      <c r="O18" s="42">
        <v>4.2</v>
      </c>
      <c r="P18" s="45">
        <f t="shared" si="2"/>
        <v>95.833333333333343</v>
      </c>
      <c r="Q18" s="45">
        <f>((D18+E18+F18)/C18)*100</f>
        <v>100</v>
      </c>
      <c r="R18" s="45">
        <f t="shared" si="4"/>
        <v>4.458333333333333</v>
      </c>
      <c r="S18" s="46"/>
      <c r="T18" s="45"/>
      <c r="U18" s="46"/>
      <c r="V18" s="46"/>
      <c r="W18" s="45"/>
      <c r="X18" s="46"/>
    </row>
    <row r="19" spans="1:24" ht="16.5" thickTop="1" thickBot="1" x14ac:dyDescent="0.3">
      <c r="A19" s="555"/>
      <c r="B19" s="342" t="s">
        <v>77</v>
      </c>
      <c r="C19" s="342">
        <v>25</v>
      </c>
      <c r="D19" s="324">
        <v>13</v>
      </c>
      <c r="E19" s="301">
        <v>8</v>
      </c>
      <c r="F19" s="324">
        <v>4</v>
      </c>
      <c r="H19" s="573"/>
      <c r="I19" s="42" t="s">
        <v>77</v>
      </c>
      <c r="J19" s="42">
        <v>70.8</v>
      </c>
      <c r="K19" s="31">
        <v>100</v>
      </c>
      <c r="L19" s="46">
        <v>4</v>
      </c>
      <c r="M19" s="42">
        <v>84</v>
      </c>
      <c r="N19" s="31">
        <v>100</v>
      </c>
      <c r="O19" s="42">
        <v>4</v>
      </c>
      <c r="P19" s="45">
        <f t="shared" si="2"/>
        <v>84</v>
      </c>
      <c r="Q19" s="45">
        <f t="shared" si="3"/>
        <v>100</v>
      </c>
      <c r="R19" s="45">
        <f t="shared" si="4"/>
        <v>4.3600000000000003</v>
      </c>
      <c r="S19" s="46"/>
      <c r="T19" s="45"/>
      <c r="U19" s="46"/>
      <c r="V19" s="46"/>
      <c r="W19" s="45"/>
      <c r="X19" s="46"/>
    </row>
    <row r="20" spans="1:24" ht="16.5" thickTop="1" thickBot="1" x14ac:dyDescent="0.3">
      <c r="A20" s="555"/>
      <c r="B20" s="342" t="s">
        <v>78</v>
      </c>
      <c r="C20" s="342">
        <v>25</v>
      </c>
      <c r="D20" s="324">
        <v>7</v>
      </c>
      <c r="E20" s="301">
        <v>14</v>
      </c>
      <c r="F20" s="324">
        <v>4</v>
      </c>
      <c r="H20" s="573"/>
      <c r="I20" s="42" t="s">
        <v>78</v>
      </c>
      <c r="J20" s="42">
        <v>80</v>
      </c>
      <c r="K20" s="31">
        <v>100</v>
      </c>
      <c r="L20" s="46">
        <v>3.9</v>
      </c>
      <c r="M20" s="42">
        <v>92</v>
      </c>
      <c r="N20" s="31">
        <v>100</v>
      </c>
      <c r="O20" s="42">
        <v>4.3</v>
      </c>
      <c r="P20" s="45">
        <f t="shared" si="2"/>
        <v>84</v>
      </c>
      <c r="Q20" s="45">
        <f t="shared" si="3"/>
        <v>100</v>
      </c>
      <c r="R20" s="45">
        <f t="shared" si="4"/>
        <v>4.12</v>
      </c>
      <c r="S20" s="46"/>
      <c r="T20" s="45"/>
      <c r="U20" s="46"/>
      <c r="V20" s="46"/>
      <c r="W20" s="45"/>
      <c r="X20" s="46"/>
    </row>
    <row r="21" spans="1:24" ht="16.5" thickTop="1" thickBot="1" x14ac:dyDescent="0.3">
      <c r="A21" s="555"/>
      <c r="B21" s="342" t="s">
        <v>95</v>
      </c>
      <c r="C21" s="342">
        <v>18</v>
      </c>
      <c r="D21" s="324">
        <v>5</v>
      </c>
      <c r="E21" s="301">
        <v>4</v>
      </c>
      <c r="F21" s="324">
        <v>9</v>
      </c>
      <c r="H21" s="573"/>
      <c r="I21" s="42" t="s">
        <v>95</v>
      </c>
      <c r="J21" s="42">
        <v>52.6</v>
      </c>
      <c r="K21" s="31">
        <v>100</v>
      </c>
      <c r="L21" s="46">
        <v>3.5</v>
      </c>
      <c r="M21" s="42">
        <v>66.599999999999994</v>
      </c>
      <c r="N21" s="31">
        <v>100</v>
      </c>
      <c r="O21" s="42">
        <v>3.9</v>
      </c>
      <c r="P21" s="45">
        <f t="shared" si="2"/>
        <v>50</v>
      </c>
      <c r="Q21" s="45">
        <f t="shared" si="3"/>
        <v>100</v>
      </c>
      <c r="R21" s="45">
        <f t="shared" si="4"/>
        <v>3.7777777777777777</v>
      </c>
      <c r="S21" s="46"/>
      <c r="T21" s="45"/>
      <c r="U21" s="46"/>
      <c r="V21" s="46"/>
      <c r="W21" s="45"/>
      <c r="X21" s="46"/>
    </row>
    <row r="22" spans="1:24" ht="16.5" thickTop="1" thickBot="1" x14ac:dyDescent="0.3">
      <c r="A22" s="555"/>
      <c r="B22" s="342" t="s">
        <v>96</v>
      </c>
      <c r="C22" s="342">
        <v>25</v>
      </c>
      <c r="D22" s="324">
        <v>9</v>
      </c>
      <c r="E22" s="301">
        <v>11</v>
      </c>
      <c r="F22" s="324">
        <v>5</v>
      </c>
      <c r="H22" s="573"/>
      <c r="I22" s="42" t="s">
        <v>96</v>
      </c>
      <c r="J22" s="42">
        <v>72</v>
      </c>
      <c r="K22" s="31">
        <v>100</v>
      </c>
      <c r="L22" s="46">
        <v>4</v>
      </c>
      <c r="M22" s="42">
        <v>72</v>
      </c>
      <c r="N22" s="31">
        <v>100</v>
      </c>
      <c r="O22" s="42">
        <v>4.0999999999999996</v>
      </c>
      <c r="P22" s="45">
        <f t="shared" si="2"/>
        <v>80</v>
      </c>
      <c r="Q22" s="45">
        <f t="shared" si="3"/>
        <v>100</v>
      </c>
      <c r="R22" s="45">
        <f t="shared" si="4"/>
        <v>4.16</v>
      </c>
      <c r="S22" s="46"/>
      <c r="T22" s="45"/>
      <c r="U22" s="46"/>
      <c r="V22" s="46"/>
      <c r="W22" s="45"/>
      <c r="X22" s="46"/>
    </row>
    <row r="23" spans="1:24" ht="14.25" thickTop="1" x14ac:dyDescent="0.15"/>
  </sheetData>
  <mergeCells count="31">
    <mergeCell ref="A8:A22"/>
    <mergeCell ref="D3:D7"/>
    <mergeCell ref="E3:E7"/>
    <mergeCell ref="F3:F7"/>
    <mergeCell ref="A2:A7"/>
    <mergeCell ref="B2:B7"/>
    <mergeCell ref="D2:F2"/>
    <mergeCell ref="C2:C7"/>
    <mergeCell ref="V3:V7"/>
    <mergeCell ref="W3:W7"/>
    <mergeCell ref="H2:H7"/>
    <mergeCell ref="I2:I7"/>
    <mergeCell ref="J2:L2"/>
    <mergeCell ref="M2:O2"/>
    <mergeCell ref="P2:R2"/>
    <mergeCell ref="X3:X7"/>
    <mergeCell ref="H8:H22"/>
    <mergeCell ref="S2:U2"/>
    <mergeCell ref="V2:X2"/>
    <mergeCell ref="J3:J7"/>
    <mergeCell ref="K3:K7"/>
    <mergeCell ref="L3:L7"/>
    <mergeCell ref="M3:M7"/>
    <mergeCell ref="N3:N7"/>
    <mergeCell ref="O3:O7"/>
    <mergeCell ref="P3:P7"/>
    <mergeCell ref="Q3:Q7"/>
    <mergeCell ref="R3:R7"/>
    <mergeCell ref="S3:S7"/>
    <mergeCell ref="T3:T7"/>
    <mergeCell ref="U3:U7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zoomScaleNormal="100" zoomScalePageLayoutView="60" workbookViewId="0">
      <selection activeCell="Q20" sqref="Q20"/>
    </sheetView>
  </sheetViews>
  <sheetFormatPr defaultRowHeight="13.5" x14ac:dyDescent="0.15"/>
  <cols>
    <col min="1" max="1" width="9.625"/>
    <col min="2" max="2" width="7" customWidth="1"/>
    <col min="3" max="3" width="4" customWidth="1"/>
    <col min="4" max="4" width="3.875" customWidth="1"/>
    <col min="5" max="5" width="4" customWidth="1"/>
    <col min="6" max="6" width="3.125" customWidth="1"/>
    <col min="7" max="8" width="9.625"/>
    <col min="9" max="9" width="4.375" customWidth="1"/>
    <col min="10" max="10" width="3.5" customWidth="1"/>
    <col min="11" max="11" width="2.875" customWidth="1"/>
    <col min="12" max="13" width="3.375" customWidth="1"/>
    <col min="14" max="14" width="3.5" customWidth="1"/>
    <col min="15" max="15" width="3.375" customWidth="1"/>
    <col min="16" max="16" width="9.375" customWidth="1"/>
    <col min="17" max="1014" width="9.625"/>
  </cols>
  <sheetData>
    <row r="1" spans="1:24" ht="19.5" thickBot="1" x14ac:dyDescent="0.35">
      <c r="A1" s="28" t="s">
        <v>52</v>
      </c>
      <c r="B1" s="28"/>
      <c r="C1" s="28"/>
      <c r="D1" s="28"/>
      <c r="E1" s="28"/>
      <c r="F1" s="28"/>
    </row>
    <row r="2" spans="1:24" ht="16.5" customHeight="1" thickTop="1" thickBot="1" x14ac:dyDescent="0.2">
      <c r="A2" s="510" t="s">
        <v>53</v>
      </c>
      <c r="B2" s="518" t="s">
        <v>54</v>
      </c>
      <c r="C2" s="518" t="s">
        <v>261</v>
      </c>
      <c r="D2" s="509" t="s">
        <v>277</v>
      </c>
      <c r="E2" s="509"/>
      <c r="F2" s="509"/>
      <c r="H2" s="530" t="s">
        <v>53</v>
      </c>
      <c r="I2" s="507" t="s">
        <v>54</v>
      </c>
      <c r="J2" s="501" t="s">
        <v>55</v>
      </c>
      <c r="K2" s="501"/>
      <c r="L2" s="501"/>
      <c r="M2" s="501" t="s">
        <v>56</v>
      </c>
      <c r="N2" s="501"/>
      <c r="O2" s="501"/>
      <c r="P2" s="501" t="s">
        <v>57</v>
      </c>
      <c r="Q2" s="501"/>
      <c r="R2" s="501"/>
      <c r="S2" s="501" t="s">
        <v>58</v>
      </c>
      <c r="T2" s="501"/>
      <c r="U2" s="501"/>
      <c r="V2" s="501" t="s">
        <v>59</v>
      </c>
      <c r="W2" s="501"/>
      <c r="X2" s="501"/>
    </row>
    <row r="3" spans="1:24" ht="14.85" customHeight="1" thickTop="1" thickBot="1" x14ac:dyDescent="0.2">
      <c r="A3" s="510"/>
      <c r="B3" s="519"/>
      <c r="C3" s="519"/>
      <c r="D3" s="509">
        <v>5</v>
      </c>
      <c r="E3" s="509">
        <v>4</v>
      </c>
      <c r="F3" s="509">
        <v>3</v>
      </c>
      <c r="H3" s="530"/>
      <c r="I3" s="507"/>
      <c r="J3" s="502" t="s">
        <v>60</v>
      </c>
      <c r="K3" s="503" t="s">
        <v>61</v>
      </c>
      <c r="L3" s="502" t="s">
        <v>62</v>
      </c>
      <c r="M3" s="504" t="s">
        <v>60</v>
      </c>
      <c r="N3" s="504" t="s">
        <v>61</v>
      </c>
      <c r="O3" s="505" t="s">
        <v>62</v>
      </c>
      <c r="P3" s="504" t="s">
        <v>60</v>
      </c>
      <c r="Q3" s="504" t="s">
        <v>61</v>
      </c>
      <c r="R3" s="505" t="s">
        <v>62</v>
      </c>
      <c r="S3" s="497" t="s">
        <v>60</v>
      </c>
      <c r="T3" s="497" t="s">
        <v>61</v>
      </c>
      <c r="U3" s="497" t="s">
        <v>62</v>
      </c>
      <c r="V3" s="497" t="s">
        <v>60</v>
      </c>
      <c r="W3" s="497" t="s">
        <v>61</v>
      </c>
      <c r="X3" s="497" t="s">
        <v>62</v>
      </c>
    </row>
    <row r="4" spans="1:24" ht="15" customHeight="1" thickTop="1" thickBot="1" x14ac:dyDescent="0.2">
      <c r="A4" s="510"/>
      <c r="B4" s="519"/>
      <c r="C4" s="519"/>
      <c r="D4" s="509"/>
      <c r="E4" s="509"/>
      <c r="F4" s="509"/>
      <c r="H4" s="530"/>
      <c r="I4" s="507"/>
      <c r="J4" s="502"/>
      <c r="K4" s="503"/>
      <c r="L4" s="502"/>
      <c r="M4" s="504"/>
      <c r="N4" s="504"/>
      <c r="O4" s="505"/>
      <c r="P4" s="504"/>
      <c r="Q4" s="504"/>
      <c r="R4" s="505"/>
      <c r="S4" s="497"/>
      <c r="T4" s="497"/>
      <c r="U4" s="497"/>
      <c r="V4" s="497"/>
      <c r="W4" s="497"/>
      <c r="X4" s="497"/>
    </row>
    <row r="5" spans="1:24" ht="15" customHeight="1" thickTop="1" thickBot="1" x14ac:dyDescent="0.2">
      <c r="A5" s="510"/>
      <c r="B5" s="519"/>
      <c r="C5" s="519"/>
      <c r="D5" s="509"/>
      <c r="E5" s="509"/>
      <c r="F5" s="509"/>
      <c r="H5" s="530"/>
      <c r="I5" s="507"/>
      <c r="J5" s="502"/>
      <c r="K5" s="503"/>
      <c r="L5" s="502"/>
      <c r="M5" s="504"/>
      <c r="N5" s="504"/>
      <c r="O5" s="505"/>
      <c r="P5" s="504"/>
      <c r="Q5" s="504"/>
      <c r="R5" s="505"/>
      <c r="S5" s="497"/>
      <c r="T5" s="497"/>
      <c r="U5" s="497"/>
      <c r="V5" s="497"/>
      <c r="W5" s="497"/>
      <c r="X5" s="497"/>
    </row>
    <row r="6" spans="1:24" ht="15" customHeight="1" thickTop="1" thickBot="1" x14ac:dyDescent="0.2">
      <c r="A6" s="510"/>
      <c r="B6" s="519"/>
      <c r="C6" s="519"/>
      <c r="D6" s="509"/>
      <c r="E6" s="509"/>
      <c r="F6" s="509"/>
      <c r="H6" s="530"/>
      <c r="I6" s="507"/>
      <c r="J6" s="502"/>
      <c r="K6" s="503"/>
      <c r="L6" s="502"/>
      <c r="M6" s="504"/>
      <c r="N6" s="504"/>
      <c r="O6" s="505"/>
      <c r="P6" s="504"/>
      <c r="Q6" s="504"/>
      <c r="R6" s="505"/>
      <c r="S6" s="497"/>
      <c r="T6" s="497"/>
      <c r="U6" s="497"/>
      <c r="V6" s="497"/>
      <c r="W6" s="497"/>
      <c r="X6" s="497"/>
    </row>
    <row r="7" spans="1:24" ht="39" customHeight="1" thickTop="1" thickBot="1" x14ac:dyDescent="0.2">
      <c r="A7" s="510"/>
      <c r="B7" s="520"/>
      <c r="C7" s="520"/>
      <c r="D7" s="509"/>
      <c r="E7" s="509"/>
      <c r="F7" s="509"/>
      <c r="H7" s="530"/>
      <c r="I7" s="507"/>
      <c r="J7" s="502"/>
      <c r="K7" s="503"/>
      <c r="L7" s="502"/>
      <c r="M7" s="504"/>
      <c r="N7" s="504"/>
      <c r="O7" s="505"/>
      <c r="P7" s="504"/>
      <c r="Q7" s="504"/>
      <c r="R7" s="505"/>
      <c r="S7" s="497"/>
      <c r="T7" s="497"/>
      <c r="U7" s="497"/>
      <c r="V7" s="497"/>
      <c r="W7" s="497"/>
      <c r="X7" s="497"/>
    </row>
    <row r="8" spans="1:24" ht="15.75" thickTop="1" thickBot="1" x14ac:dyDescent="0.25">
      <c r="A8" s="537" t="s">
        <v>28</v>
      </c>
      <c r="B8" s="300" t="s">
        <v>71</v>
      </c>
      <c r="C8" s="300">
        <v>7</v>
      </c>
      <c r="D8" s="301">
        <v>1</v>
      </c>
      <c r="E8" s="301">
        <v>6</v>
      </c>
      <c r="F8" s="301">
        <v>0</v>
      </c>
      <c r="H8" s="571" t="s">
        <v>28</v>
      </c>
      <c r="I8" s="30" t="s">
        <v>71</v>
      </c>
      <c r="J8" s="31">
        <v>85.7</v>
      </c>
      <c r="K8" s="31">
        <v>100</v>
      </c>
      <c r="L8" s="31"/>
      <c r="M8" s="31">
        <v>100</v>
      </c>
      <c r="N8" s="31">
        <v>100</v>
      </c>
      <c r="O8" s="31">
        <v>4</v>
      </c>
      <c r="P8" s="45">
        <f>((D8+E8)/C8)*100</f>
        <v>100</v>
      </c>
      <c r="Q8" s="45">
        <f>((D8+E8+F8)/C8)*100</f>
        <v>100</v>
      </c>
      <c r="R8" s="45">
        <f t="shared" ref="R8" si="0">(D8*5+E8*4+F8*3)/C8</f>
        <v>4.1428571428571432</v>
      </c>
      <c r="S8" s="31"/>
      <c r="T8" s="31"/>
      <c r="U8" s="31"/>
      <c r="V8" s="31"/>
      <c r="W8" s="31"/>
      <c r="X8" s="31"/>
    </row>
    <row r="9" spans="1:24" ht="15.75" thickTop="1" thickBot="1" x14ac:dyDescent="0.25">
      <c r="A9" s="537"/>
      <c r="B9" s="300" t="s">
        <v>77</v>
      </c>
      <c r="C9" s="300">
        <v>9</v>
      </c>
      <c r="D9" s="301"/>
      <c r="E9" s="301">
        <v>9</v>
      </c>
      <c r="F9" s="301"/>
      <c r="H9" s="571"/>
      <c r="I9" s="32" t="s">
        <v>77</v>
      </c>
      <c r="J9" s="31">
        <v>88.8</v>
      </c>
      <c r="K9" s="31">
        <v>100</v>
      </c>
      <c r="L9" s="31"/>
      <c r="M9" s="31">
        <v>100</v>
      </c>
      <c r="N9" s="31">
        <v>100</v>
      </c>
      <c r="O9" s="31">
        <v>4</v>
      </c>
      <c r="P9" s="45">
        <f t="shared" ref="P9:P15" si="1">((D9+E9)/C9)*100</f>
        <v>100</v>
      </c>
      <c r="Q9" s="45">
        <f t="shared" ref="Q9:Q15" si="2">((D9+E9+F9)/C9)*100</f>
        <v>100</v>
      </c>
      <c r="R9" s="45">
        <f t="shared" ref="R9:R15" si="3">(D9*5+E9*4+F9*3)/C9</f>
        <v>4</v>
      </c>
      <c r="S9" s="31"/>
      <c r="T9" s="31"/>
      <c r="U9" s="31"/>
      <c r="V9" s="31"/>
      <c r="W9" s="31"/>
      <c r="X9" s="31"/>
    </row>
    <row r="10" spans="1:24" ht="15.75" thickTop="1" thickBot="1" x14ac:dyDescent="0.25">
      <c r="A10" s="537"/>
      <c r="B10" s="300" t="s">
        <v>78</v>
      </c>
      <c r="C10" s="300">
        <v>7</v>
      </c>
      <c r="D10" s="301"/>
      <c r="E10" s="301">
        <v>7</v>
      </c>
      <c r="F10" s="301"/>
      <c r="H10" s="571"/>
      <c r="I10" s="32" t="s">
        <v>78</v>
      </c>
      <c r="J10" s="31">
        <v>85.7</v>
      </c>
      <c r="K10" s="31">
        <v>100</v>
      </c>
      <c r="L10" s="31"/>
      <c r="M10" s="31">
        <v>85.7</v>
      </c>
      <c r="N10" s="31">
        <v>100</v>
      </c>
      <c r="O10" s="31">
        <v>4</v>
      </c>
      <c r="P10" s="45">
        <f t="shared" si="1"/>
        <v>100</v>
      </c>
      <c r="Q10" s="45">
        <f t="shared" si="2"/>
        <v>100</v>
      </c>
      <c r="R10" s="45">
        <f t="shared" si="3"/>
        <v>4</v>
      </c>
      <c r="S10" s="31"/>
      <c r="T10" s="31"/>
      <c r="U10" s="31"/>
      <c r="V10" s="31"/>
      <c r="W10" s="31"/>
      <c r="X10" s="31"/>
    </row>
    <row r="11" spans="1:24" ht="15.75" thickTop="1" thickBot="1" x14ac:dyDescent="0.25">
      <c r="A11" s="537"/>
      <c r="B11" s="300" t="s">
        <v>95</v>
      </c>
      <c r="C11" s="300">
        <v>12</v>
      </c>
      <c r="D11" s="301"/>
      <c r="E11" s="301">
        <v>11</v>
      </c>
      <c r="F11" s="301">
        <v>1</v>
      </c>
      <c r="H11" s="571"/>
      <c r="I11" s="32" t="s">
        <v>95</v>
      </c>
      <c r="J11" s="31">
        <v>41.6</v>
      </c>
      <c r="K11" s="31">
        <v>100</v>
      </c>
      <c r="L11" s="31"/>
      <c r="M11" s="31">
        <v>83</v>
      </c>
      <c r="N11" s="31">
        <v>100</v>
      </c>
      <c r="O11" s="31">
        <v>4</v>
      </c>
      <c r="P11" s="45">
        <f t="shared" si="1"/>
        <v>91.666666666666657</v>
      </c>
      <c r="Q11" s="45">
        <f t="shared" si="2"/>
        <v>100</v>
      </c>
      <c r="R11" s="45">
        <f t="shared" si="3"/>
        <v>3.9166666666666665</v>
      </c>
      <c r="S11" s="31"/>
      <c r="T11" s="31"/>
      <c r="U11" s="31"/>
      <c r="V11" s="31"/>
      <c r="W11" s="31"/>
      <c r="X11" s="31"/>
    </row>
    <row r="12" spans="1:24" ht="15.75" thickTop="1" thickBot="1" x14ac:dyDescent="0.25">
      <c r="A12" s="537"/>
      <c r="B12" s="300" t="s">
        <v>96</v>
      </c>
      <c r="C12" s="300">
        <v>12</v>
      </c>
      <c r="D12" s="301">
        <v>3</v>
      </c>
      <c r="E12" s="301">
        <v>9</v>
      </c>
      <c r="F12" s="301">
        <v>0</v>
      </c>
      <c r="H12" s="571"/>
      <c r="I12" s="32" t="s">
        <v>96</v>
      </c>
      <c r="J12" s="31">
        <v>75</v>
      </c>
      <c r="K12" s="31">
        <v>100</v>
      </c>
      <c r="L12" s="31"/>
      <c r="M12" s="31">
        <v>100</v>
      </c>
      <c r="N12" s="31">
        <v>100</v>
      </c>
      <c r="O12" s="31">
        <v>4</v>
      </c>
      <c r="P12" s="45">
        <f t="shared" si="1"/>
        <v>100</v>
      </c>
      <c r="Q12" s="45">
        <f t="shared" si="2"/>
        <v>100</v>
      </c>
      <c r="R12" s="45">
        <f t="shared" si="3"/>
        <v>4.25</v>
      </c>
      <c r="S12" s="31"/>
      <c r="T12" s="31"/>
      <c r="U12" s="31"/>
      <c r="V12" s="31"/>
      <c r="W12" s="31"/>
      <c r="X12" s="31"/>
    </row>
    <row r="13" spans="1:24" ht="15.75" thickTop="1" thickBot="1" x14ac:dyDescent="0.25">
      <c r="A13" s="537"/>
      <c r="B13" s="300" t="s">
        <v>83</v>
      </c>
      <c r="C13" s="300">
        <v>10</v>
      </c>
      <c r="D13" s="301">
        <v>4</v>
      </c>
      <c r="E13" s="301">
        <v>5</v>
      </c>
      <c r="F13" s="301">
        <v>1</v>
      </c>
      <c r="H13" s="571"/>
      <c r="I13" s="32" t="s">
        <v>83</v>
      </c>
      <c r="J13" s="31">
        <v>70</v>
      </c>
      <c r="K13" s="31">
        <v>100</v>
      </c>
      <c r="L13" s="31"/>
      <c r="M13" s="31">
        <v>80</v>
      </c>
      <c r="N13" s="31">
        <v>100</v>
      </c>
      <c r="O13" s="31">
        <v>4</v>
      </c>
      <c r="P13" s="45">
        <f t="shared" si="1"/>
        <v>90</v>
      </c>
      <c r="Q13" s="45">
        <f t="shared" si="2"/>
        <v>100</v>
      </c>
      <c r="R13" s="45">
        <f t="shared" si="3"/>
        <v>4.3</v>
      </c>
      <c r="S13" s="31"/>
      <c r="T13" s="31"/>
      <c r="U13" s="31"/>
      <c r="V13" s="31"/>
      <c r="W13" s="31"/>
      <c r="X13" s="31"/>
    </row>
    <row r="14" spans="1:24" ht="15.75" thickTop="1" thickBot="1" x14ac:dyDescent="0.25">
      <c r="A14" s="537"/>
      <c r="B14" s="300" t="s">
        <v>139</v>
      </c>
      <c r="C14" s="300">
        <v>18</v>
      </c>
      <c r="D14" s="301">
        <v>0</v>
      </c>
      <c r="E14" s="301">
        <v>12</v>
      </c>
      <c r="F14" s="301">
        <v>6</v>
      </c>
      <c r="H14" s="571"/>
      <c r="I14" s="32" t="s">
        <v>139</v>
      </c>
      <c r="J14" s="31">
        <v>55.5</v>
      </c>
      <c r="K14" s="31">
        <v>100</v>
      </c>
      <c r="L14" s="31"/>
      <c r="M14" s="31">
        <v>55.5</v>
      </c>
      <c r="N14" s="31">
        <v>100</v>
      </c>
      <c r="O14" s="31">
        <v>4</v>
      </c>
      <c r="P14" s="45">
        <f t="shared" si="1"/>
        <v>66.666666666666657</v>
      </c>
      <c r="Q14" s="45">
        <f t="shared" si="2"/>
        <v>100</v>
      </c>
      <c r="R14" s="45">
        <f t="shared" si="3"/>
        <v>3.6666666666666665</v>
      </c>
      <c r="S14" s="31"/>
      <c r="T14" s="31"/>
      <c r="U14" s="31"/>
      <c r="V14" s="31"/>
      <c r="W14" s="31"/>
      <c r="X14" s="31"/>
    </row>
    <row r="15" spans="1:24" ht="15.75" thickTop="1" thickBot="1" x14ac:dyDescent="0.25">
      <c r="A15" s="537"/>
      <c r="B15" s="300" t="s">
        <v>140</v>
      </c>
      <c r="C15" s="300">
        <v>12</v>
      </c>
      <c r="D15" s="301">
        <v>2</v>
      </c>
      <c r="E15" s="301">
        <v>10</v>
      </c>
      <c r="F15" s="301">
        <v>0</v>
      </c>
      <c r="H15" s="571"/>
      <c r="I15" s="32" t="s">
        <v>140</v>
      </c>
      <c r="J15" s="31">
        <v>66.599999999999994</v>
      </c>
      <c r="K15" s="31">
        <v>100</v>
      </c>
      <c r="L15" s="31"/>
      <c r="M15" s="31">
        <v>58</v>
      </c>
      <c r="N15" s="31">
        <v>100</v>
      </c>
      <c r="O15" s="31">
        <v>4</v>
      </c>
      <c r="P15" s="45">
        <f t="shared" si="1"/>
        <v>100</v>
      </c>
      <c r="Q15" s="45">
        <f t="shared" si="2"/>
        <v>100</v>
      </c>
      <c r="R15" s="45">
        <f t="shared" si="3"/>
        <v>4.166666666666667</v>
      </c>
      <c r="S15" s="31"/>
      <c r="T15" s="31"/>
      <c r="U15" s="31"/>
      <c r="V15" s="31"/>
      <c r="W15" s="31"/>
      <c r="X15" s="31"/>
    </row>
    <row r="16" spans="1:24" ht="14.25" thickTop="1" x14ac:dyDescent="0.15"/>
  </sheetData>
  <mergeCells count="31">
    <mergeCell ref="A8:A15"/>
    <mergeCell ref="D3:D7"/>
    <mergeCell ref="E3:E7"/>
    <mergeCell ref="F3:F7"/>
    <mergeCell ref="A2:A7"/>
    <mergeCell ref="B2:B7"/>
    <mergeCell ref="D2:F2"/>
    <mergeCell ref="C2:C7"/>
    <mergeCell ref="V3:V7"/>
    <mergeCell ref="W3:W7"/>
    <mergeCell ref="H2:H7"/>
    <mergeCell ref="I2:I7"/>
    <mergeCell ref="J2:L2"/>
    <mergeCell ref="M2:O2"/>
    <mergeCell ref="P2:R2"/>
    <mergeCell ref="X3:X7"/>
    <mergeCell ref="H8:H15"/>
    <mergeCell ref="S2:U2"/>
    <mergeCell ref="V2:X2"/>
    <mergeCell ref="J3:J7"/>
    <mergeCell ref="K3:K7"/>
    <mergeCell ref="L3:L7"/>
    <mergeCell ref="M3:M7"/>
    <mergeCell ref="N3:N7"/>
    <mergeCell ref="O3:O7"/>
    <mergeCell ref="P3:P7"/>
    <mergeCell ref="Q3:Q7"/>
    <mergeCell ref="R3:R7"/>
    <mergeCell ref="S3:S7"/>
    <mergeCell ref="T3:T7"/>
    <mergeCell ref="U3:U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opLeftCell="A5" zoomScaleNormal="100" zoomScalePageLayoutView="60" workbookViewId="0">
      <selection activeCell="P8" sqref="P8:R25"/>
    </sheetView>
  </sheetViews>
  <sheetFormatPr defaultRowHeight="13.5" x14ac:dyDescent="0.15"/>
  <cols>
    <col min="1" max="1" width="9.625"/>
    <col min="2" max="3" width="4" customWidth="1"/>
    <col min="4" max="4" width="3.5" customWidth="1"/>
    <col min="5" max="5" width="3.625" customWidth="1"/>
    <col min="6" max="6" width="3.5" customWidth="1"/>
    <col min="7" max="8" width="9.625"/>
    <col min="9" max="9" width="7" customWidth="1"/>
    <col min="10" max="10" width="3.25" customWidth="1"/>
    <col min="11" max="11" width="3.625" customWidth="1"/>
    <col min="12" max="12" width="3" customWidth="1"/>
    <col min="13" max="14" width="3.125" customWidth="1"/>
    <col min="15" max="15" width="3.25" customWidth="1"/>
    <col min="16" max="1014" width="9.625"/>
  </cols>
  <sheetData>
    <row r="1" spans="1:24" ht="19.5" thickBot="1" x14ac:dyDescent="0.35">
      <c r="A1" s="28" t="s">
        <v>52</v>
      </c>
      <c r="B1" s="28"/>
      <c r="C1" s="28"/>
      <c r="D1" s="28"/>
      <c r="E1" s="28"/>
      <c r="F1" s="28"/>
    </row>
    <row r="2" spans="1:24" ht="16.5" customHeight="1" thickTop="1" thickBot="1" x14ac:dyDescent="0.2">
      <c r="A2" s="510" t="s">
        <v>53</v>
      </c>
      <c r="B2" s="518" t="s">
        <v>54</v>
      </c>
      <c r="C2" s="518" t="s">
        <v>261</v>
      </c>
      <c r="D2" s="509" t="s">
        <v>277</v>
      </c>
      <c r="E2" s="509"/>
      <c r="F2" s="509"/>
      <c r="H2" s="530" t="s">
        <v>53</v>
      </c>
      <c r="I2" s="507" t="s">
        <v>54</v>
      </c>
      <c r="J2" s="501" t="s">
        <v>55</v>
      </c>
      <c r="K2" s="501"/>
      <c r="L2" s="501"/>
      <c r="M2" s="501" t="s">
        <v>56</v>
      </c>
      <c r="N2" s="501"/>
      <c r="O2" s="501"/>
      <c r="P2" s="501" t="s">
        <v>57</v>
      </c>
      <c r="Q2" s="501"/>
      <c r="R2" s="501"/>
      <c r="S2" s="501" t="s">
        <v>58</v>
      </c>
      <c r="T2" s="501"/>
      <c r="U2" s="501"/>
      <c r="V2" s="501" t="s">
        <v>59</v>
      </c>
      <c r="W2" s="501"/>
      <c r="X2" s="501"/>
    </row>
    <row r="3" spans="1:24" ht="14.85" customHeight="1" thickTop="1" thickBot="1" x14ac:dyDescent="0.2">
      <c r="A3" s="510"/>
      <c r="B3" s="519"/>
      <c r="C3" s="519"/>
      <c r="D3" s="509">
        <v>5</v>
      </c>
      <c r="E3" s="509">
        <v>4</v>
      </c>
      <c r="F3" s="509">
        <v>3</v>
      </c>
      <c r="H3" s="530"/>
      <c r="I3" s="507"/>
      <c r="J3" s="502" t="s">
        <v>60</v>
      </c>
      <c r="K3" s="503" t="s">
        <v>61</v>
      </c>
      <c r="L3" s="502" t="s">
        <v>62</v>
      </c>
      <c r="M3" s="504" t="s">
        <v>60</v>
      </c>
      <c r="N3" s="504" t="s">
        <v>61</v>
      </c>
      <c r="O3" s="505" t="s">
        <v>62</v>
      </c>
      <c r="P3" s="504" t="s">
        <v>60</v>
      </c>
      <c r="Q3" s="504" t="s">
        <v>61</v>
      </c>
      <c r="R3" s="505" t="s">
        <v>62</v>
      </c>
      <c r="S3" s="497" t="s">
        <v>60</v>
      </c>
      <c r="T3" s="497" t="s">
        <v>61</v>
      </c>
      <c r="U3" s="497" t="s">
        <v>62</v>
      </c>
      <c r="V3" s="497" t="s">
        <v>60</v>
      </c>
      <c r="W3" s="497" t="s">
        <v>61</v>
      </c>
      <c r="X3" s="497" t="s">
        <v>62</v>
      </c>
    </row>
    <row r="4" spans="1:24" ht="15" thickTop="1" thickBot="1" x14ac:dyDescent="0.2">
      <c r="A4" s="510"/>
      <c r="B4" s="519"/>
      <c r="C4" s="519"/>
      <c r="D4" s="509"/>
      <c r="E4" s="509"/>
      <c r="F4" s="509"/>
      <c r="H4" s="530"/>
      <c r="I4" s="507"/>
      <c r="J4" s="502"/>
      <c r="K4" s="503"/>
      <c r="L4" s="502"/>
      <c r="M4" s="504"/>
      <c r="N4" s="504"/>
      <c r="O4" s="505"/>
      <c r="P4" s="504"/>
      <c r="Q4" s="504"/>
      <c r="R4" s="505"/>
      <c r="S4" s="497"/>
      <c r="T4" s="497"/>
      <c r="U4" s="497"/>
      <c r="V4" s="497"/>
      <c r="W4" s="497"/>
      <c r="X4" s="497"/>
    </row>
    <row r="5" spans="1:24" ht="15" thickTop="1" thickBot="1" x14ac:dyDescent="0.2">
      <c r="A5" s="510"/>
      <c r="B5" s="519"/>
      <c r="C5" s="519"/>
      <c r="D5" s="509"/>
      <c r="E5" s="509"/>
      <c r="F5" s="509"/>
      <c r="H5" s="530"/>
      <c r="I5" s="507"/>
      <c r="J5" s="502"/>
      <c r="K5" s="503"/>
      <c r="L5" s="502"/>
      <c r="M5" s="504"/>
      <c r="N5" s="504"/>
      <c r="O5" s="505"/>
      <c r="P5" s="504"/>
      <c r="Q5" s="504"/>
      <c r="R5" s="505"/>
      <c r="S5" s="497"/>
      <c r="T5" s="497"/>
      <c r="U5" s="497"/>
      <c r="V5" s="497"/>
      <c r="W5" s="497"/>
      <c r="X5" s="497"/>
    </row>
    <row r="6" spans="1:24" ht="15" thickTop="1" thickBot="1" x14ac:dyDescent="0.2">
      <c r="A6" s="510"/>
      <c r="B6" s="519"/>
      <c r="C6" s="519"/>
      <c r="D6" s="509"/>
      <c r="E6" s="509"/>
      <c r="F6" s="509"/>
      <c r="H6" s="530"/>
      <c r="I6" s="507"/>
      <c r="J6" s="502"/>
      <c r="K6" s="503"/>
      <c r="L6" s="502"/>
      <c r="M6" s="504"/>
      <c r="N6" s="504"/>
      <c r="O6" s="505"/>
      <c r="P6" s="504"/>
      <c r="Q6" s="504"/>
      <c r="R6" s="505"/>
      <c r="S6" s="497"/>
      <c r="T6" s="497"/>
      <c r="U6" s="497"/>
      <c r="V6" s="497"/>
      <c r="W6" s="497"/>
      <c r="X6" s="497"/>
    </row>
    <row r="7" spans="1:24" ht="30.75" customHeight="1" thickTop="1" thickBot="1" x14ac:dyDescent="0.2">
      <c r="A7" s="510"/>
      <c r="B7" s="520"/>
      <c r="C7" s="520"/>
      <c r="D7" s="509"/>
      <c r="E7" s="509"/>
      <c r="F7" s="509"/>
      <c r="H7" s="530"/>
      <c r="I7" s="507"/>
      <c r="J7" s="502"/>
      <c r="K7" s="503"/>
      <c r="L7" s="502"/>
      <c r="M7" s="504"/>
      <c r="N7" s="504"/>
      <c r="O7" s="505"/>
      <c r="P7" s="504"/>
      <c r="Q7" s="504"/>
      <c r="R7" s="505"/>
      <c r="S7" s="497"/>
      <c r="T7" s="497"/>
      <c r="U7" s="497"/>
      <c r="V7" s="497"/>
      <c r="W7" s="497"/>
      <c r="X7" s="497"/>
    </row>
    <row r="8" spans="1:24" ht="15.75" thickTop="1" thickBot="1" x14ac:dyDescent="0.25">
      <c r="A8" s="537" t="s">
        <v>28</v>
      </c>
      <c r="B8" s="300" t="s">
        <v>75</v>
      </c>
      <c r="C8" s="300">
        <v>25</v>
      </c>
      <c r="D8" s="301">
        <v>8</v>
      </c>
      <c r="E8" s="301">
        <v>15</v>
      </c>
      <c r="F8" s="301">
        <v>2</v>
      </c>
      <c r="H8" s="571" t="s">
        <v>28</v>
      </c>
      <c r="I8" s="30" t="s">
        <v>75</v>
      </c>
      <c r="J8" s="31">
        <v>80</v>
      </c>
      <c r="K8" s="31">
        <v>100</v>
      </c>
      <c r="L8" s="31">
        <v>4</v>
      </c>
      <c r="M8" s="31">
        <v>84</v>
      </c>
      <c r="N8" s="31">
        <v>100</v>
      </c>
      <c r="O8" s="31">
        <v>3.9</v>
      </c>
      <c r="P8" s="45">
        <f>((D8+E8)/C8)*100</f>
        <v>92</v>
      </c>
      <c r="Q8" s="45">
        <f>((D8+E8+F8)/C8)*100</f>
        <v>100</v>
      </c>
      <c r="R8" s="45">
        <f t="shared" ref="R8" si="0">(D8*5+E8*4+F8*3)/C8</f>
        <v>4.24</v>
      </c>
      <c r="S8" s="31"/>
      <c r="T8" s="31"/>
      <c r="U8" s="31"/>
      <c r="V8" s="31"/>
      <c r="W8" s="31"/>
      <c r="X8" s="31"/>
    </row>
    <row r="9" spans="1:24" ht="15.75" thickTop="1" thickBot="1" x14ac:dyDescent="0.25">
      <c r="A9" s="537"/>
      <c r="B9" s="300" t="s">
        <v>76</v>
      </c>
      <c r="C9" s="300">
        <v>23</v>
      </c>
      <c r="D9" s="301">
        <v>7</v>
      </c>
      <c r="E9" s="301">
        <v>12</v>
      </c>
      <c r="F9" s="301">
        <v>4</v>
      </c>
      <c r="H9" s="571"/>
      <c r="I9" s="32" t="s">
        <v>76</v>
      </c>
      <c r="J9" s="31">
        <v>69.5</v>
      </c>
      <c r="K9" s="31">
        <v>100</v>
      </c>
      <c r="L9" s="31">
        <v>3.8</v>
      </c>
      <c r="M9" s="31">
        <v>69.5</v>
      </c>
      <c r="N9" s="31">
        <v>100</v>
      </c>
      <c r="O9" s="31">
        <v>4</v>
      </c>
      <c r="P9" s="45">
        <f t="shared" ref="P9:P25" si="1">((D9+E9)/C9)*100</f>
        <v>82.608695652173907</v>
      </c>
      <c r="Q9" s="45">
        <f t="shared" ref="Q9:Q25" si="2">((D9+E9+F9)/C9)*100</f>
        <v>100</v>
      </c>
      <c r="R9" s="45">
        <f t="shared" ref="R9:R25" si="3">(D9*5+E9*4+F9*3)/C9</f>
        <v>4.1304347826086953</v>
      </c>
      <c r="S9" s="31"/>
      <c r="T9" s="31"/>
      <c r="U9" s="31"/>
      <c r="V9" s="31"/>
      <c r="W9" s="31"/>
      <c r="X9" s="31"/>
    </row>
    <row r="10" spans="1:24" ht="15.75" thickTop="1" thickBot="1" x14ac:dyDescent="0.25">
      <c r="A10" s="537"/>
      <c r="B10" s="300" t="s">
        <v>63</v>
      </c>
      <c r="C10" s="300">
        <v>25</v>
      </c>
      <c r="D10" s="301">
        <v>7</v>
      </c>
      <c r="E10" s="301">
        <v>17</v>
      </c>
      <c r="F10" s="301">
        <v>1</v>
      </c>
      <c r="H10" s="571"/>
      <c r="I10" s="32" t="s">
        <v>63</v>
      </c>
      <c r="J10" s="31">
        <v>96</v>
      </c>
      <c r="K10" s="31">
        <v>100</v>
      </c>
      <c r="L10" s="31">
        <v>4.0999999999999996</v>
      </c>
      <c r="M10" s="31">
        <v>84</v>
      </c>
      <c r="N10" s="31">
        <v>100</v>
      </c>
      <c r="O10" s="31">
        <v>4</v>
      </c>
      <c r="P10" s="45">
        <f t="shared" si="1"/>
        <v>96</v>
      </c>
      <c r="Q10" s="45">
        <f t="shared" si="2"/>
        <v>100</v>
      </c>
      <c r="R10" s="45">
        <f t="shared" si="3"/>
        <v>4.24</v>
      </c>
      <c r="S10" s="31"/>
      <c r="T10" s="31"/>
      <c r="U10" s="31"/>
      <c r="V10" s="31"/>
      <c r="W10" s="31"/>
      <c r="X10" s="31"/>
    </row>
    <row r="11" spans="1:24" ht="15.75" thickTop="1" thickBot="1" x14ac:dyDescent="0.25">
      <c r="A11" s="537"/>
      <c r="B11" s="300" t="s">
        <v>81</v>
      </c>
      <c r="C11" s="300">
        <v>22</v>
      </c>
      <c r="D11" s="301">
        <v>8</v>
      </c>
      <c r="E11" s="301">
        <v>14</v>
      </c>
      <c r="F11" s="301">
        <v>0</v>
      </c>
      <c r="H11" s="571"/>
      <c r="I11" s="32" t="s">
        <v>81</v>
      </c>
      <c r="J11" s="31">
        <v>84</v>
      </c>
      <c r="K11" s="31">
        <v>100</v>
      </c>
      <c r="L11" s="31">
        <v>4.0999999999999996</v>
      </c>
      <c r="M11" s="31">
        <v>60.8</v>
      </c>
      <c r="N11" s="31">
        <v>100</v>
      </c>
      <c r="O11" s="31">
        <v>3.8</v>
      </c>
      <c r="P11" s="45">
        <f t="shared" si="1"/>
        <v>100</v>
      </c>
      <c r="Q11" s="45">
        <f t="shared" si="2"/>
        <v>100</v>
      </c>
      <c r="R11" s="45">
        <f t="shared" si="3"/>
        <v>4.3636363636363633</v>
      </c>
      <c r="S11" s="31"/>
      <c r="T11" s="31"/>
      <c r="U11" s="31"/>
      <c r="V11" s="31"/>
      <c r="W11" s="31"/>
      <c r="X11" s="31"/>
    </row>
    <row r="12" spans="1:24" ht="15.75" thickTop="1" thickBot="1" x14ac:dyDescent="0.25">
      <c r="A12" s="537"/>
      <c r="B12" s="300" t="s">
        <v>69</v>
      </c>
      <c r="C12" s="300">
        <v>26</v>
      </c>
      <c r="D12" s="301">
        <v>8</v>
      </c>
      <c r="E12" s="301">
        <v>10</v>
      </c>
      <c r="F12" s="301">
        <v>8</v>
      </c>
      <c r="H12" s="571"/>
      <c r="I12" s="32" t="s">
        <v>69</v>
      </c>
      <c r="J12" s="31">
        <v>81</v>
      </c>
      <c r="K12" s="31">
        <v>100</v>
      </c>
      <c r="L12" s="31">
        <v>4</v>
      </c>
      <c r="M12" s="31">
        <v>69</v>
      </c>
      <c r="N12" s="31">
        <v>100</v>
      </c>
      <c r="O12" s="31">
        <v>3.8</v>
      </c>
      <c r="P12" s="45">
        <f t="shared" si="1"/>
        <v>69.230769230769226</v>
      </c>
      <c r="Q12" s="45">
        <f t="shared" si="2"/>
        <v>100</v>
      </c>
      <c r="R12" s="45">
        <f t="shared" si="3"/>
        <v>4</v>
      </c>
      <c r="S12" s="31"/>
      <c r="T12" s="31"/>
      <c r="U12" s="31"/>
      <c r="V12" s="31"/>
      <c r="W12" s="31"/>
      <c r="X12" s="31"/>
    </row>
    <row r="13" spans="1:24" ht="15.75" thickTop="1" thickBot="1" x14ac:dyDescent="0.25">
      <c r="A13" s="537"/>
      <c r="B13" s="300" t="s">
        <v>70</v>
      </c>
      <c r="C13" s="300">
        <v>26</v>
      </c>
      <c r="D13" s="301">
        <v>6</v>
      </c>
      <c r="E13" s="301">
        <v>18</v>
      </c>
      <c r="F13" s="301">
        <v>2</v>
      </c>
      <c r="H13" s="571"/>
      <c r="I13" s="32" t="s">
        <v>70</v>
      </c>
      <c r="J13" s="31">
        <v>89</v>
      </c>
      <c r="K13" s="31">
        <v>100</v>
      </c>
      <c r="L13" s="31">
        <v>4.0999999999999996</v>
      </c>
      <c r="M13" s="31">
        <v>70</v>
      </c>
      <c r="N13" s="31">
        <v>100</v>
      </c>
      <c r="O13" s="31">
        <v>4</v>
      </c>
      <c r="P13" s="45">
        <f t="shared" si="1"/>
        <v>92.307692307692307</v>
      </c>
      <c r="Q13" s="45">
        <f t="shared" si="2"/>
        <v>100</v>
      </c>
      <c r="R13" s="45">
        <f t="shared" si="3"/>
        <v>4.1538461538461542</v>
      </c>
      <c r="S13" s="31"/>
      <c r="T13" s="31"/>
      <c r="U13" s="31"/>
      <c r="V13" s="31"/>
      <c r="W13" s="31"/>
      <c r="X13" s="31"/>
    </row>
    <row r="14" spans="1:24" ht="15.75" thickTop="1" thickBot="1" x14ac:dyDescent="0.25">
      <c r="A14" s="537"/>
      <c r="B14" s="300" t="s">
        <v>64</v>
      </c>
      <c r="C14" s="300">
        <v>27</v>
      </c>
      <c r="D14" s="301">
        <v>4</v>
      </c>
      <c r="E14" s="301">
        <v>13</v>
      </c>
      <c r="F14" s="301">
        <v>10</v>
      </c>
      <c r="H14" s="571"/>
      <c r="I14" s="32" t="s">
        <v>64</v>
      </c>
      <c r="J14" s="31">
        <v>73</v>
      </c>
      <c r="K14" s="31">
        <v>100</v>
      </c>
      <c r="L14" s="31">
        <v>4</v>
      </c>
      <c r="M14" s="31">
        <v>65.400000000000006</v>
      </c>
      <c r="N14" s="31">
        <v>100</v>
      </c>
      <c r="O14" s="31">
        <v>3.8</v>
      </c>
      <c r="P14" s="45">
        <f t="shared" si="1"/>
        <v>62.962962962962962</v>
      </c>
      <c r="Q14" s="45">
        <f t="shared" si="2"/>
        <v>100</v>
      </c>
      <c r="R14" s="45">
        <f t="shared" si="3"/>
        <v>3.7777777777777777</v>
      </c>
      <c r="S14" s="31"/>
      <c r="T14" s="31"/>
      <c r="U14" s="31"/>
      <c r="V14" s="31"/>
      <c r="W14" s="31"/>
      <c r="X14" s="31"/>
    </row>
    <row r="15" spans="1:24" ht="15.75" thickTop="1" thickBot="1" x14ac:dyDescent="0.25">
      <c r="A15" s="537"/>
      <c r="B15" s="300" t="s">
        <v>65</v>
      </c>
      <c r="C15" s="300">
        <v>26</v>
      </c>
      <c r="D15" s="301">
        <v>1</v>
      </c>
      <c r="E15" s="301">
        <v>17</v>
      </c>
      <c r="F15" s="301">
        <v>8</v>
      </c>
      <c r="H15" s="571"/>
      <c r="I15" s="32" t="s">
        <v>65</v>
      </c>
      <c r="J15" s="31">
        <v>81</v>
      </c>
      <c r="K15" s="31">
        <v>100</v>
      </c>
      <c r="L15" s="31">
        <v>4</v>
      </c>
      <c r="M15" s="31">
        <v>92.3</v>
      </c>
      <c r="N15" s="31">
        <v>100</v>
      </c>
      <c r="O15" s="31">
        <v>4.0999999999999996</v>
      </c>
      <c r="P15" s="45">
        <f t="shared" si="1"/>
        <v>69.230769230769226</v>
      </c>
      <c r="Q15" s="45">
        <f t="shared" si="2"/>
        <v>100</v>
      </c>
      <c r="R15" s="45">
        <f t="shared" si="3"/>
        <v>3.7307692307692308</v>
      </c>
      <c r="S15" s="31"/>
      <c r="T15" s="31"/>
      <c r="U15" s="31"/>
      <c r="V15" s="31"/>
      <c r="W15" s="31"/>
      <c r="X15" s="31"/>
    </row>
    <row r="16" spans="1:24" ht="15.75" thickTop="1" thickBot="1" x14ac:dyDescent="0.25">
      <c r="A16" s="537"/>
      <c r="B16" s="300" t="s">
        <v>82</v>
      </c>
      <c r="C16" s="300">
        <v>26</v>
      </c>
      <c r="D16" s="301">
        <v>3</v>
      </c>
      <c r="E16" s="301">
        <v>10</v>
      </c>
      <c r="F16" s="301">
        <v>13</v>
      </c>
      <c r="H16" s="571"/>
      <c r="I16" s="32" t="s">
        <v>82</v>
      </c>
      <c r="J16" s="31">
        <v>69</v>
      </c>
      <c r="K16" s="31">
        <v>100</v>
      </c>
      <c r="L16" s="31">
        <v>3.7</v>
      </c>
      <c r="M16" s="31">
        <v>72</v>
      </c>
      <c r="N16" s="31">
        <v>100</v>
      </c>
      <c r="O16" s="31">
        <v>4</v>
      </c>
      <c r="P16" s="45">
        <f t="shared" si="1"/>
        <v>50</v>
      </c>
      <c r="Q16" s="45">
        <f t="shared" si="2"/>
        <v>100</v>
      </c>
      <c r="R16" s="45">
        <f t="shared" si="3"/>
        <v>3.6153846153846154</v>
      </c>
      <c r="S16" s="31"/>
      <c r="T16" s="31"/>
      <c r="U16" s="31"/>
      <c r="V16" s="31"/>
      <c r="W16" s="31"/>
      <c r="X16" s="31"/>
    </row>
    <row r="17" spans="1:24" ht="15.75" thickTop="1" thickBot="1" x14ac:dyDescent="0.25">
      <c r="A17" s="537"/>
      <c r="B17" s="329" t="s">
        <v>71</v>
      </c>
      <c r="C17" s="329">
        <v>17</v>
      </c>
      <c r="D17" s="320">
        <v>15</v>
      </c>
      <c r="E17" s="301">
        <v>2</v>
      </c>
      <c r="F17" s="320">
        <v>0</v>
      </c>
      <c r="H17" s="571"/>
      <c r="I17" s="101" t="s">
        <v>71</v>
      </c>
      <c r="J17" s="96">
        <v>100</v>
      </c>
      <c r="K17" s="96">
        <v>100</v>
      </c>
      <c r="L17" s="96">
        <v>4.5999999999999996</v>
      </c>
      <c r="M17" s="96">
        <v>100</v>
      </c>
      <c r="N17" s="31">
        <v>100</v>
      </c>
      <c r="O17" s="96">
        <v>4.5</v>
      </c>
      <c r="P17" s="45">
        <f t="shared" si="1"/>
        <v>100</v>
      </c>
      <c r="Q17" s="45">
        <f t="shared" si="2"/>
        <v>100</v>
      </c>
      <c r="R17" s="45">
        <f t="shared" si="3"/>
        <v>4.882352941176471</v>
      </c>
      <c r="S17" s="31"/>
      <c r="T17" s="31"/>
      <c r="U17" s="31"/>
      <c r="V17" s="31"/>
      <c r="W17" s="31"/>
      <c r="X17" s="31"/>
    </row>
    <row r="18" spans="1:24" ht="15.75" thickTop="1" thickBot="1" x14ac:dyDescent="0.25">
      <c r="A18" s="537"/>
      <c r="B18" s="300" t="s">
        <v>77</v>
      </c>
      <c r="C18" s="300">
        <v>16</v>
      </c>
      <c r="D18" s="301">
        <v>16</v>
      </c>
      <c r="E18" s="301"/>
      <c r="F18" s="301"/>
      <c r="H18" s="571"/>
      <c r="I18" s="32" t="s">
        <v>77</v>
      </c>
      <c r="J18" s="31">
        <v>99.8</v>
      </c>
      <c r="K18" s="31">
        <v>100</v>
      </c>
      <c r="L18" s="31">
        <v>4.3</v>
      </c>
      <c r="M18" s="31">
        <v>93.8</v>
      </c>
      <c r="N18" s="31">
        <v>100</v>
      </c>
      <c r="O18" s="31">
        <v>4.5999999999999996</v>
      </c>
      <c r="P18" s="45">
        <f t="shared" si="1"/>
        <v>100</v>
      </c>
      <c r="Q18" s="45">
        <f t="shared" si="2"/>
        <v>100</v>
      </c>
      <c r="R18" s="45">
        <f t="shared" si="3"/>
        <v>5</v>
      </c>
      <c r="S18" s="31"/>
      <c r="T18" s="31"/>
      <c r="U18" s="31"/>
      <c r="V18" s="31"/>
      <c r="W18" s="31"/>
      <c r="X18" s="31"/>
    </row>
    <row r="19" spans="1:24" ht="15.75" thickTop="1" thickBot="1" x14ac:dyDescent="0.25">
      <c r="A19" s="537"/>
      <c r="B19" s="300" t="s">
        <v>78</v>
      </c>
      <c r="C19" s="300">
        <v>18</v>
      </c>
      <c r="D19" s="301">
        <v>10</v>
      </c>
      <c r="E19" s="301">
        <v>7</v>
      </c>
      <c r="F19" s="301">
        <v>1</v>
      </c>
      <c r="H19" s="571"/>
      <c r="I19" s="32" t="s">
        <v>78</v>
      </c>
      <c r="J19" s="31">
        <v>88.1</v>
      </c>
      <c r="K19" s="31">
        <v>100</v>
      </c>
      <c r="L19" s="31">
        <v>4</v>
      </c>
      <c r="M19" s="31">
        <v>100</v>
      </c>
      <c r="N19" s="31">
        <v>100</v>
      </c>
      <c r="O19" s="31">
        <v>4.3</v>
      </c>
      <c r="P19" s="45">
        <f t="shared" si="1"/>
        <v>94.444444444444443</v>
      </c>
      <c r="Q19" s="45">
        <f t="shared" si="2"/>
        <v>100</v>
      </c>
      <c r="R19" s="45">
        <f t="shared" si="3"/>
        <v>4.5</v>
      </c>
      <c r="S19" s="31"/>
      <c r="T19" s="31"/>
      <c r="U19" s="31"/>
      <c r="V19" s="31"/>
      <c r="W19" s="31"/>
      <c r="X19" s="31"/>
    </row>
    <row r="20" spans="1:24" ht="15.75" thickTop="1" thickBot="1" x14ac:dyDescent="0.25">
      <c r="A20" s="537"/>
      <c r="B20" s="300" t="s">
        <v>95</v>
      </c>
      <c r="C20" s="300">
        <v>6</v>
      </c>
      <c r="D20" s="301">
        <v>5</v>
      </c>
      <c r="E20" s="301">
        <v>1</v>
      </c>
      <c r="F20" s="301"/>
      <c r="H20" s="571"/>
      <c r="I20" s="32" t="s">
        <v>95</v>
      </c>
      <c r="J20" s="31">
        <v>41.6</v>
      </c>
      <c r="K20" s="31">
        <v>100</v>
      </c>
      <c r="L20" s="31">
        <v>4.2</v>
      </c>
      <c r="M20" s="31">
        <v>100</v>
      </c>
      <c r="N20" s="31">
        <v>100</v>
      </c>
      <c r="O20" s="31">
        <v>4</v>
      </c>
      <c r="P20" s="45">
        <f t="shared" si="1"/>
        <v>100</v>
      </c>
      <c r="Q20" s="45">
        <f t="shared" si="2"/>
        <v>100</v>
      </c>
      <c r="R20" s="45">
        <f t="shared" si="3"/>
        <v>4.833333333333333</v>
      </c>
      <c r="S20" s="31"/>
      <c r="T20" s="31"/>
      <c r="U20" s="31"/>
      <c r="V20" s="31"/>
      <c r="W20" s="31"/>
      <c r="X20" s="31"/>
    </row>
    <row r="21" spans="1:24" ht="15.75" thickTop="1" thickBot="1" x14ac:dyDescent="0.25">
      <c r="A21" s="537"/>
      <c r="B21" s="300" t="s">
        <v>96</v>
      </c>
      <c r="C21" s="300">
        <v>13</v>
      </c>
      <c r="D21" s="301">
        <v>13</v>
      </c>
      <c r="E21" s="301"/>
      <c r="F21" s="301"/>
      <c r="H21" s="571"/>
      <c r="I21" s="32" t="s">
        <v>96</v>
      </c>
      <c r="J21" s="31">
        <v>100</v>
      </c>
      <c r="K21" s="31">
        <v>100</v>
      </c>
      <c r="L21" s="31">
        <v>4.5999999999999996</v>
      </c>
      <c r="M21" s="31">
        <v>100</v>
      </c>
      <c r="N21" s="31">
        <v>100</v>
      </c>
      <c r="O21" s="31">
        <v>4.2</v>
      </c>
      <c r="P21" s="45">
        <f t="shared" si="1"/>
        <v>100</v>
      </c>
      <c r="Q21" s="45">
        <f t="shared" si="2"/>
        <v>100</v>
      </c>
      <c r="R21" s="45">
        <f t="shared" si="3"/>
        <v>5</v>
      </c>
      <c r="S21" s="31"/>
      <c r="T21" s="31"/>
      <c r="U21" s="31"/>
      <c r="V21" s="31"/>
      <c r="W21" s="31"/>
      <c r="X21" s="31"/>
    </row>
    <row r="22" spans="1:24" ht="15.75" thickTop="1" thickBot="1" x14ac:dyDescent="0.25">
      <c r="A22" s="537"/>
      <c r="B22" s="329" t="s">
        <v>79</v>
      </c>
      <c r="C22" s="329">
        <v>22</v>
      </c>
      <c r="D22" s="320">
        <v>5</v>
      </c>
      <c r="E22" s="301">
        <v>10</v>
      </c>
      <c r="F22" s="320">
        <v>7</v>
      </c>
      <c r="H22" s="571"/>
      <c r="I22" s="101" t="s">
        <v>79</v>
      </c>
      <c r="J22" s="96">
        <v>81</v>
      </c>
      <c r="K22" s="96">
        <v>100</v>
      </c>
      <c r="L22" s="96">
        <v>4.2</v>
      </c>
      <c r="M22" s="96">
        <v>100</v>
      </c>
      <c r="N22" s="31">
        <v>100</v>
      </c>
      <c r="O22" s="96">
        <v>4.5</v>
      </c>
      <c r="P22" s="45">
        <f t="shared" si="1"/>
        <v>68.181818181818173</v>
      </c>
      <c r="Q22" s="45">
        <f t="shared" si="2"/>
        <v>100</v>
      </c>
      <c r="R22" s="45">
        <f t="shared" si="3"/>
        <v>3.9090909090909092</v>
      </c>
      <c r="S22" s="31"/>
      <c r="T22" s="31"/>
      <c r="U22" s="31"/>
      <c r="V22" s="31"/>
      <c r="W22" s="31"/>
      <c r="X22" s="31"/>
    </row>
    <row r="23" spans="1:24" ht="15.75" thickTop="1" thickBot="1" x14ac:dyDescent="0.25">
      <c r="A23" s="537"/>
      <c r="B23" s="300" t="s">
        <v>72</v>
      </c>
      <c r="C23" s="300">
        <v>25</v>
      </c>
      <c r="D23" s="301">
        <v>6</v>
      </c>
      <c r="E23" s="301">
        <v>18</v>
      </c>
      <c r="F23" s="301">
        <v>1</v>
      </c>
      <c r="H23" s="571"/>
      <c r="I23" s="32" t="s">
        <v>72</v>
      </c>
      <c r="J23" s="31">
        <v>88</v>
      </c>
      <c r="K23" s="31">
        <v>100</v>
      </c>
      <c r="L23" s="31">
        <v>4</v>
      </c>
      <c r="M23" s="31">
        <v>88</v>
      </c>
      <c r="N23" s="31">
        <v>100</v>
      </c>
      <c r="O23" s="31">
        <v>4.4000000000000004</v>
      </c>
      <c r="P23" s="45">
        <f t="shared" si="1"/>
        <v>96</v>
      </c>
      <c r="Q23" s="45">
        <f t="shared" si="2"/>
        <v>100</v>
      </c>
      <c r="R23" s="45">
        <f t="shared" si="3"/>
        <v>4.2</v>
      </c>
      <c r="S23" s="31"/>
      <c r="T23" s="31"/>
      <c r="U23" s="31"/>
      <c r="V23" s="31"/>
      <c r="W23" s="31"/>
      <c r="X23" s="31"/>
    </row>
    <row r="24" spans="1:24" ht="15.75" thickTop="1" thickBot="1" x14ac:dyDescent="0.25">
      <c r="A24" s="537"/>
      <c r="B24" s="300" t="s">
        <v>83</v>
      </c>
      <c r="C24" s="300">
        <v>15</v>
      </c>
      <c r="D24" s="301">
        <v>3</v>
      </c>
      <c r="E24" s="301">
        <v>10</v>
      </c>
      <c r="F24" s="301">
        <v>2</v>
      </c>
      <c r="H24" s="571"/>
      <c r="I24" s="32" t="s">
        <v>83</v>
      </c>
      <c r="J24" s="31">
        <v>80</v>
      </c>
      <c r="K24" s="31">
        <v>100</v>
      </c>
      <c r="L24" s="31">
        <v>4</v>
      </c>
      <c r="M24" s="31">
        <v>100</v>
      </c>
      <c r="N24" s="31">
        <v>100</v>
      </c>
      <c r="O24" s="31">
        <v>4.7</v>
      </c>
      <c r="P24" s="45">
        <f t="shared" si="1"/>
        <v>86.666666666666671</v>
      </c>
      <c r="Q24" s="45">
        <f t="shared" si="2"/>
        <v>100</v>
      </c>
      <c r="R24" s="45">
        <f t="shared" si="3"/>
        <v>4.0666666666666664</v>
      </c>
      <c r="S24" s="31"/>
      <c r="T24" s="31"/>
      <c r="U24" s="31"/>
      <c r="V24" s="31"/>
      <c r="W24" s="31"/>
      <c r="X24" s="31"/>
    </row>
    <row r="25" spans="1:24" ht="15.75" thickTop="1" thickBot="1" x14ac:dyDescent="0.25">
      <c r="A25" s="537"/>
      <c r="B25" s="329" t="s">
        <v>140</v>
      </c>
      <c r="C25" s="329">
        <v>9</v>
      </c>
      <c r="D25" s="320">
        <v>9</v>
      </c>
      <c r="E25" s="301"/>
      <c r="F25" s="320"/>
      <c r="H25" s="571"/>
      <c r="I25" s="101" t="s">
        <v>140</v>
      </c>
      <c r="J25" s="96">
        <v>100</v>
      </c>
      <c r="K25" s="96">
        <v>100</v>
      </c>
      <c r="L25" s="96">
        <v>4.3</v>
      </c>
      <c r="M25" s="96">
        <v>100</v>
      </c>
      <c r="N25" s="31">
        <v>100</v>
      </c>
      <c r="O25" s="96">
        <v>4.8</v>
      </c>
      <c r="P25" s="45">
        <f t="shared" si="1"/>
        <v>100</v>
      </c>
      <c r="Q25" s="45">
        <f t="shared" si="2"/>
        <v>100</v>
      </c>
      <c r="R25" s="45">
        <f t="shared" si="3"/>
        <v>5</v>
      </c>
      <c r="S25" s="31"/>
      <c r="T25" s="31"/>
      <c r="U25" s="31"/>
      <c r="V25" s="31"/>
      <c r="W25" s="31"/>
      <c r="X25" s="31"/>
    </row>
    <row r="26" spans="1:24" ht="14.25" thickTop="1" x14ac:dyDescent="0.15"/>
  </sheetData>
  <mergeCells count="31">
    <mergeCell ref="A8:A25"/>
    <mergeCell ref="D3:D7"/>
    <mergeCell ref="E3:E7"/>
    <mergeCell ref="F3:F7"/>
    <mergeCell ref="A2:A7"/>
    <mergeCell ref="B2:B7"/>
    <mergeCell ref="D2:F2"/>
    <mergeCell ref="C2:C7"/>
    <mergeCell ref="V3:V7"/>
    <mergeCell ref="W3:W7"/>
    <mergeCell ref="H2:H7"/>
    <mergeCell ref="I2:I7"/>
    <mergeCell ref="J2:L2"/>
    <mergeCell ref="M2:O2"/>
    <mergeCell ref="P2:R2"/>
    <mergeCell ref="X3:X7"/>
    <mergeCell ref="H8:H25"/>
    <mergeCell ref="S2:U2"/>
    <mergeCell ref="V2:X2"/>
    <mergeCell ref="J3:J7"/>
    <mergeCell ref="K3:K7"/>
    <mergeCell ref="L3:L7"/>
    <mergeCell ref="M3:M7"/>
    <mergeCell ref="N3:N7"/>
    <mergeCell ref="O3:O7"/>
    <mergeCell ref="P3:P7"/>
    <mergeCell ref="Q3:Q7"/>
    <mergeCell ref="R3:R7"/>
    <mergeCell ref="S3:S7"/>
    <mergeCell ref="T3:T7"/>
    <mergeCell ref="U3:U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opLeftCell="A2" workbookViewId="0">
      <selection activeCell="F21" sqref="F21"/>
    </sheetView>
  </sheetViews>
  <sheetFormatPr defaultRowHeight="13.5" x14ac:dyDescent="0.15"/>
  <cols>
    <col min="1" max="1" width="17.5" customWidth="1"/>
    <col min="2" max="2" width="6.125" customWidth="1"/>
    <col min="3" max="4" width="4.875" customWidth="1"/>
    <col min="5" max="5" width="5.125" customWidth="1"/>
    <col min="6" max="6" width="4.125" customWidth="1"/>
    <col min="9" max="9" width="7" customWidth="1"/>
    <col min="10" max="10" width="3.625" customWidth="1"/>
    <col min="11" max="14" width="3.5" customWidth="1"/>
    <col min="15" max="15" width="3.375" customWidth="1"/>
  </cols>
  <sheetData>
    <row r="1" spans="1:24" ht="19.5" thickBot="1" x14ac:dyDescent="0.35">
      <c r="A1" s="28" t="s">
        <v>52</v>
      </c>
      <c r="B1" s="28"/>
      <c r="C1" s="28"/>
      <c r="D1" s="28"/>
      <c r="E1" s="28"/>
      <c r="F1" s="28"/>
    </row>
    <row r="2" spans="1:24" ht="15" customHeight="1" thickTop="1" thickBot="1" x14ac:dyDescent="0.2">
      <c r="A2" s="510" t="s">
        <v>53</v>
      </c>
      <c r="B2" s="518" t="s">
        <v>54</v>
      </c>
      <c r="C2" s="518" t="s">
        <v>261</v>
      </c>
      <c r="D2" s="509" t="s">
        <v>277</v>
      </c>
      <c r="E2" s="509"/>
      <c r="F2" s="509"/>
      <c r="H2" s="638" t="s">
        <v>53</v>
      </c>
      <c r="I2" s="507" t="s">
        <v>54</v>
      </c>
      <c r="J2" s="501" t="s">
        <v>55</v>
      </c>
      <c r="K2" s="501"/>
      <c r="L2" s="501"/>
      <c r="M2" s="501" t="s">
        <v>56</v>
      </c>
      <c r="N2" s="501"/>
      <c r="O2" s="501"/>
      <c r="P2" s="501" t="s">
        <v>57</v>
      </c>
      <c r="Q2" s="501"/>
      <c r="R2" s="501"/>
      <c r="S2" s="501" t="s">
        <v>58</v>
      </c>
      <c r="T2" s="501"/>
      <c r="U2" s="501"/>
      <c r="V2" s="501" t="s">
        <v>59</v>
      </c>
      <c r="W2" s="501"/>
      <c r="X2" s="501"/>
    </row>
    <row r="3" spans="1:24" ht="15" customHeight="1" thickTop="1" thickBot="1" x14ac:dyDescent="0.2">
      <c r="A3" s="510"/>
      <c r="B3" s="519"/>
      <c r="C3" s="519"/>
      <c r="D3" s="509">
        <v>5</v>
      </c>
      <c r="E3" s="509">
        <v>4</v>
      </c>
      <c r="F3" s="509">
        <v>3</v>
      </c>
      <c r="H3" s="638"/>
      <c r="I3" s="507"/>
      <c r="J3" s="502" t="s">
        <v>60</v>
      </c>
      <c r="K3" s="503" t="s">
        <v>61</v>
      </c>
      <c r="L3" s="502" t="s">
        <v>62</v>
      </c>
      <c r="M3" s="504" t="s">
        <v>60</v>
      </c>
      <c r="N3" s="504" t="s">
        <v>61</v>
      </c>
      <c r="O3" s="505" t="s">
        <v>62</v>
      </c>
      <c r="P3" s="504" t="s">
        <v>60</v>
      </c>
      <c r="Q3" s="504" t="s">
        <v>61</v>
      </c>
      <c r="R3" s="505" t="s">
        <v>62</v>
      </c>
      <c r="S3" s="497" t="s">
        <v>60</v>
      </c>
      <c r="T3" s="497" t="s">
        <v>61</v>
      </c>
      <c r="U3" s="497" t="s">
        <v>62</v>
      </c>
      <c r="V3" s="497" t="s">
        <v>60</v>
      </c>
      <c r="W3" s="497" t="s">
        <v>61</v>
      </c>
      <c r="X3" s="497" t="s">
        <v>62</v>
      </c>
    </row>
    <row r="4" spans="1:24" ht="15" thickTop="1" thickBot="1" x14ac:dyDescent="0.2">
      <c r="A4" s="510"/>
      <c r="B4" s="519"/>
      <c r="C4" s="519"/>
      <c r="D4" s="509"/>
      <c r="E4" s="509"/>
      <c r="F4" s="509"/>
      <c r="H4" s="638"/>
      <c r="I4" s="507"/>
      <c r="J4" s="502"/>
      <c r="K4" s="503"/>
      <c r="L4" s="502"/>
      <c r="M4" s="504"/>
      <c r="N4" s="504"/>
      <c r="O4" s="505"/>
      <c r="P4" s="504"/>
      <c r="Q4" s="504"/>
      <c r="R4" s="505"/>
      <c r="S4" s="497"/>
      <c r="T4" s="497"/>
      <c r="U4" s="497"/>
      <c r="V4" s="497"/>
      <c r="W4" s="497"/>
      <c r="X4" s="497"/>
    </row>
    <row r="5" spans="1:24" ht="15" thickTop="1" thickBot="1" x14ac:dyDescent="0.2">
      <c r="A5" s="510"/>
      <c r="B5" s="519"/>
      <c r="C5" s="519"/>
      <c r="D5" s="509"/>
      <c r="E5" s="509"/>
      <c r="F5" s="509"/>
      <c r="H5" s="638"/>
      <c r="I5" s="507"/>
      <c r="J5" s="502"/>
      <c r="K5" s="503"/>
      <c r="L5" s="502"/>
      <c r="M5" s="504"/>
      <c r="N5" s="504"/>
      <c r="O5" s="505"/>
      <c r="P5" s="504"/>
      <c r="Q5" s="504"/>
      <c r="R5" s="505"/>
      <c r="S5" s="497"/>
      <c r="T5" s="497"/>
      <c r="U5" s="497"/>
      <c r="V5" s="497"/>
      <c r="W5" s="497"/>
      <c r="X5" s="497"/>
    </row>
    <row r="6" spans="1:24" ht="15" thickTop="1" thickBot="1" x14ac:dyDescent="0.2">
      <c r="A6" s="510"/>
      <c r="B6" s="519"/>
      <c r="C6" s="519"/>
      <c r="D6" s="509"/>
      <c r="E6" s="509"/>
      <c r="F6" s="509"/>
      <c r="H6" s="638"/>
      <c r="I6" s="507"/>
      <c r="J6" s="502"/>
      <c r="K6" s="503"/>
      <c r="L6" s="502"/>
      <c r="M6" s="504"/>
      <c r="N6" s="504"/>
      <c r="O6" s="505"/>
      <c r="P6" s="504"/>
      <c r="Q6" s="504"/>
      <c r="R6" s="505"/>
      <c r="S6" s="497"/>
      <c r="T6" s="497"/>
      <c r="U6" s="497"/>
      <c r="V6" s="497"/>
      <c r="W6" s="497"/>
      <c r="X6" s="497"/>
    </row>
    <row r="7" spans="1:24" ht="36" customHeight="1" thickTop="1" thickBot="1" x14ac:dyDescent="0.2">
      <c r="A7" s="510"/>
      <c r="B7" s="520"/>
      <c r="C7" s="520"/>
      <c r="D7" s="509"/>
      <c r="E7" s="509"/>
      <c r="F7" s="509"/>
      <c r="G7" s="336"/>
      <c r="H7" s="639"/>
      <c r="I7" s="507"/>
      <c r="J7" s="502"/>
      <c r="K7" s="503"/>
      <c r="L7" s="502"/>
      <c r="M7" s="504"/>
      <c r="N7" s="504"/>
      <c r="O7" s="505"/>
      <c r="P7" s="504"/>
      <c r="Q7" s="504"/>
      <c r="R7" s="505"/>
      <c r="S7" s="497"/>
      <c r="T7" s="504"/>
      <c r="U7" s="497"/>
      <c r="V7" s="497"/>
      <c r="W7" s="497"/>
      <c r="X7" s="497"/>
    </row>
    <row r="8" spans="1:24" ht="15.75" thickTop="1" thickBot="1" x14ac:dyDescent="0.25">
      <c r="A8" s="641" t="s">
        <v>20</v>
      </c>
      <c r="B8" s="300" t="s">
        <v>78</v>
      </c>
      <c r="C8" s="300">
        <v>13</v>
      </c>
      <c r="D8" s="301">
        <v>3</v>
      </c>
      <c r="E8" s="301">
        <v>7</v>
      </c>
      <c r="F8" s="328">
        <v>3</v>
      </c>
      <c r="G8" s="336"/>
      <c r="H8" s="632" t="s">
        <v>20</v>
      </c>
      <c r="I8" s="35" t="s">
        <v>78</v>
      </c>
      <c r="J8" s="31">
        <v>69</v>
      </c>
      <c r="K8" s="31">
        <v>100</v>
      </c>
      <c r="L8" s="31">
        <v>3.9</v>
      </c>
      <c r="M8" s="31">
        <v>69.2</v>
      </c>
      <c r="N8" s="31">
        <v>100</v>
      </c>
      <c r="O8" s="66">
        <v>3.9</v>
      </c>
      <c r="P8" s="45">
        <f>((D8+E8)/C8)*100</f>
        <v>76.923076923076934</v>
      </c>
      <c r="Q8" s="45">
        <f>((D8+E8+F8)/C8)*100</f>
        <v>100</v>
      </c>
      <c r="R8" s="45">
        <f t="shared" ref="R8" si="0">(D8*5+E8*4+F8*3)/C8</f>
        <v>4</v>
      </c>
      <c r="S8" s="31"/>
      <c r="T8" s="57"/>
      <c r="U8" s="51"/>
      <c r="V8" s="31"/>
      <c r="W8" s="31"/>
      <c r="X8" s="31"/>
    </row>
    <row r="9" spans="1:24" ht="15.75" thickTop="1" thickBot="1" x14ac:dyDescent="0.25">
      <c r="A9" s="641"/>
      <c r="B9" s="300" t="s">
        <v>79</v>
      </c>
      <c r="C9" s="300">
        <v>22</v>
      </c>
      <c r="D9" s="301">
        <v>8</v>
      </c>
      <c r="E9" s="301">
        <v>14</v>
      </c>
      <c r="F9" s="328"/>
      <c r="G9" s="336"/>
      <c r="H9" s="633"/>
      <c r="I9" s="35" t="s">
        <v>79</v>
      </c>
      <c r="J9" s="31">
        <v>95</v>
      </c>
      <c r="K9" s="31">
        <v>100</v>
      </c>
      <c r="L9" s="31">
        <v>4.4000000000000004</v>
      </c>
      <c r="M9" s="31">
        <v>100</v>
      </c>
      <c r="N9" s="31">
        <v>100</v>
      </c>
      <c r="O9" s="66">
        <v>4.5</v>
      </c>
      <c r="P9" s="45">
        <f t="shared" ref="P9:P26" si="1">((D9+E9)/C9)*100</f>
        <v>100</v>
      </c>
      <c r="Q9" s="45">
        <f t="shared" ref="Q9:Q26" si="2">((D9+E9+F9)/C9)*100</f>
        <v>100</v>
      </c>
      <c r="R9" s="45">
        <f t="shared" ref="R9:R26" si="3">(D9*5+E9*4+F9*3)/C9</f>
        <v>4.3636363636363633</v>
      </c>
      <c r="S9" s="31"/>
      <c r="T9" s="57"/>
      <c r="U9" s="51"/>
      <c r="V9" s="31"/>
      <c r="W9" s="31"/>
      <c r="X9" s="45"/>
    </row>
    <row r="10" spans="1:24" ht="15.75" thickTop="1" thickBot="1" x14ac:dyDescent="0.25">
      <c r="A10" s="641"/>
      <c r="B10" s="300" t="s">
        <v>72</v>
      </c>
      <c r="C10" s="300">
        <v>12</v>
      </c>
      <c r="D10" s="301">
        <v>4</v>
      </c>
      <c r="E10" s="301">
        <v>7</v>
      </c>
      <c r="F10" s="328">
        <v>1</v>
      </c>
      <c r="G10" s="336"/>
      <c r="H10" s="633"/>
      <c r="I10" s="35" t="s">
        <v>72</v>
      </c>
      <c r="J10" s="31">
        <v>91.6</v>
      </c>
      <c r="K10" s="31">
        <v>100</v>
      </c>
      <c r="L10" s="31">
        <v>4.2</v>
      </c>
      <c r="M10" s="31">
        <v>100</v>
      </c>
      <c r="N10" s="31">
        <v>100</v>
      </c>
      <c r="O10" s="66">
        <v>4.2</v>
      </c>
      <c r="P10" s="45">
        <f t="shared" si="1"/>
        <v>91.666666666666657</v>
      </c>
      <c r="Q10" s="45">
        <f t="shared" si="2"/>
        <v>100</v>
      </c>
      <c r="R10" s="45">
        <f t="shared" si="3"/>
        <v>4.25</v>
      </c>
      <c r="S10" s="31"/>
      <c r="T10" s="57"/>
      <c r="U10" s="51"/>
      <c r="V10" s="31"/>
      <c r="W10" s="31"/>
      <c r="X10" s="45"/>
    </row>
    <row r="11" spans="1:24" ht="15.75" thickTop="1" thickBot="1" x14ac:dyDescent="0.25">
      <c r="A11" s="641"/>
      <c r="B11" s="300" t="s">
        <v>83</v>
      </c>
      <c r="C11" s="300">
        <v>13</v>
      </c>
      <c r="D11" s="301">
        <v>5</v>
      </c>
      <c r="E11" s="301">
        <v>4</v>
      </c>
      <c r="F11" s="328">
        <v>4</v>
      </c>
      <c r="G11" s="336"/>
      <c r="H11" s="633"/>
      <c r="I11" s="35" t="s">
        <v>83</v>
      </c>
      <c r="J11" s="31">
        <v>84.6</v>
      </c>
      <c r="K11" s="31">
        <v>100</v>
      </c>
      <c r="L11" s="31">
        <v>4.0999999999999996</v>
      </c>
      <c r="M11" s="31">
        <v>100</v>
      </c>
      <c r="N11" s="31">
        <v>100</v>
      </c>
      <c r="O11" s="66">
        <v>4.4000000000000004</v>
      </c>
      <c r="P11" s="45">
        <f t="shared" si="1"/>
        <v>69.230769230769226</v>
      </c>
      <c r="Q11" s="45">
        <f t="shared" si="2"/>
        <v>100</v>
      </c>
      <c r="R11" s="45">
        <f t="shared" si="3"/>
        <v>4.0769230769230766</v>
      </c>
      <c r="S11" s="31"/>
      <c r="T11" s="57"/>
      <c r="U11" s="51"/>
      <c r="V11" s="31"/>
      <c r="W11" s="31"/>
      <c r="X11" s="45"/>
    </row>
    <row r="12" spans="1:24" ht="15.75" thickTop="1" thickBot="1" x14ac:dyDescent="0.25">
      <c r="A12" s="641"/>
      <c r="B12" s="300" t="s">
        <v>139</v>
      </c>
      <c r="C12" s="300">
        <v>18</v>
      </c>
      <c r="D12" s="301">
        <v>1</v>
      </c>
      <c r="E12" s="301">
        <v>11</v>
      </c>
      <c r="F12" s="328">
        <v>6</v>
      </c>
      <c r="G12" s="336"/>
      <c r="H12" s="633"/>
      <c r="I12" s="35" t="s">
        <v>139</v>
      </c>
      <c r="J12" s="31">
        <v>72.2</v>
      </c>
      <c r="K12" s="31">
        <v>100</v>
      </c>
      <c r="L12" s="31">
        <v>3.9</v>
      </c>
      <c r="M12" s="31">
        <v>66.7</v>
      </c>
      <c r="N12" s="31">
        <v>100</v>
      </c>
      <c r="O12" s="66">
        <v>3.8</v>
      </c>
      <c r="P12" s="45">
        <f t="shared" si="1"/>
        <v>66.666666666666657</v>
      </c>
      <c r="Q12" s="45">
        <f t="shared" si="2"/>
        <v>100</v>
      </c>
      <c r="R12" s="45">
        <f t="shared" si="3"/>
        <v>3.7222222222222223</v>
      </c>
      <c r="S12" s="31"/>
      <c r="T12" s="57"/>
      <c r="U12" s="51"/>
      <c r="V12" s="31"/>
      <c r="W12" s="31"/>
      <c r="X12" s="45"/>
    </row>
    <row r="13" spans="1:24" ht="15.75" thickTop="1" thickBot="1" x14ac:dyDescent="0.25">
      <c r="A13" s="641"/>
      <c r="B13" s="300" t="s">
        <v>73</v>
      </c>
      <c r="C13" s="300">
        <v>12</v>
      </c>
      <c r="D13" s="301">
        <v>2</v>
      </c>
      <c r="E13" s="301">
        <v>8</v>
      </c>
      <c r="F13" s="328">
        <v>2</v>
      </c>
      <c r="G13" s="336"/>
      <c r="H13" s="633"/>
      <c r="I13" s="35" t="s">
        <v>73</v>
      </c>
      <c r="J13" s="31">
        <v>75</v>
      </c>
      <c r="K13" s="31">
        <v>100</v>
      </c>
      <c r="L13" s="31">
        <v>3.9</v>
      </c>
      <c r="M13" s="31">
        <v>83.3</v>
      </c>
      <c r="N13" s="31">
        <v>100</v>
      </c>
      <c r="O13" s="66">
        <v>4</v>
      </c>
      <c r="P13" s="45">
        <f t="shared" si="1"/>
        <v>83.333333333333343</v>
      </c>
      <c r="Q13" s="45">
        <f t="shared" si="2"/>
        <v>100</v>
      </c>
      <c r="R13" s="45">
        <f t="shared" si="3"/>
        <v>4</v>
      </c>
      <c r="S13" s="31"/>
      <c r="T13" s="57"/>
      <c r="U13" s="51"/>
      <c r="V13" s="31"/>
      <c r="W13" s="31"/>
      <c r="X13" s="45"/>
    </row>
    <row r="14" spans="1:24" ht="15.75" thickTop="1" thickBot="1" x14ac:dyDescent="0.25">
      <c r="A14" s="641"/>
      <c r="B14" s="300" t="s">
        <v>74</v>
      </c>
      <c r="C14" s="300">
        <v>13</v>
      </c>
      <c r="D14" s="301">
        <v>5</v>
      </c>
      <c r="E14" s="301">
        <v>6</v>
      </c>
      <c r="F14" s="328">
        <v>2</v>
      </c>
      <c r="G14" s="336"/>
      <c r="H14" s="633"/>
      <c r="I14" s="35" t="s">
        <v>74</v>
      </c>
      <c r="J14" s="31">
        <v>84.6</v>
      </c>
      <c r="K14" s="31">
        <v>100</v>
      </c>
      <c r="L14" s="31">
        <v>4.5</v>
      </c>
      <c r="M14" s="31">
        <v>84.6</v>
      </c>
      <c r="N14" s="31">
        <v>100</v>
      </c>
      <c r="O14" s="66">
        <v>4.2</v>
      </c>
      <c r="P14" s="45">
        <f t="shared" si="1"/>
        <v>84.615384615384613</v>
      </c>
      <c r="Q14" s="45">
        <f t="shared" si="2"/>
        <v>100</v>
      </c>
      <c r="R14" s="45">
        <f t="shared" si="3"/>
        <v>4.2307692307692308</v>
      </c>
      <c r="S14" s="31"/>
      <c r="T14" s="57"/>
      <c r="U14" s="51"/>
      <c r="V14" s="31"/>
      <c r="W14" s="31"/>
      <c r="X14" s="45"/>
    </row>
    <row r="15" spans="1:24" ht="15.75" thickTop="1" thickBot="1" x14ac:dyDescent="0.25">
      <c r="A15" s="641"/>
      <c r="B15" s="300" t="s">
        <v>84</v>
      </c>
      <c r="C15" s="300">
        <v>24</v>
      </c>
      <c r="D15" s="301">
        <v>4</v>
      </c>
      <c r="E15" s="301">
        <v>15</v>
      </c>
      <c r="F15" s="328">
        <v>5</v>
      </c>
      <c r="G15" s="336"/>
      <c r="H15" s="633"/>
      <c r="I15" s="35" t="s">
        <v>84</v>
      </c>
      <c r="J15" s="31">
        <v>71</v>
      </c>
      <c r="K15" s="31">
        <v>100</v>
      </c>
      <c r="L15" s="31">
        <v>3.9</v>
      </c>
      <c r="M15" s="31">
        <v>75</v>
      </c>
      <c r="N15" s="31">
        <v>100</v>
      </c>
      <c r="O15" s="66">
        <v>3.9</v>
      </c>
      <c r="P15" s="45">
        <f t="shared" si="1"/>
        <v>79.166666666666657</v>
      </c>
      <c r="Q15" s="45">
        <f t="shared" si="2"/>
        <v>100</v>
      </c>
      <c r="R15" s="45">
        <f t="shared" si="3"/>
        <v>3.9583333333333335</v>
      </c>
      <c r="S15" s="31"/>
      <c r="T15" s="57"/>
      <c r="U15" s="51"/>
      <c r="V15" s="31"/>
      <c r="W15" s="31"/>
      <c r="X15" s="45"/>
    </row>
    <row r="16" spans="1:24" ht="15.75" thickTop="1" thickBot="1" x14ac:dyDescent="0.25">
      <c r="A16" s="641"/>
      <c r="B16" s="300" t="s">
        <v>80</v>
      </c>
      <c r="C16" s="300"/>
      <c r="D16" s="330"/>
      <c r="E16" s="301"/>
      <c r="F16" s="328"/>
      <c r="G16" s="336"/>
      <c r="H16" s="633"/>
      <c r="I16" s="35" t="s">
        <v>80</v>
      </c>
      <c r="J16" s="122"/>
      <c r="K16" s="31"/>
      <c r="L16" s="31"/>
      <c r="M16" s="122">
        <v>100</v>
      </c>
      <c r="N16" s="31">
        <v>100</v>
      </c>
      <c r="O16" s="66">
        <v>4.5</v>
      </c>
      <c r="P16" s="45" t="e">
        <f t="shared" si="1"/>
        <v>#DIV/0!</v>
      </c>
      <c r="Q16" s="45" t="e">
        <f t="shared" si="2"/>
        <v>#DIV/0!</v>
      </c>
      <c r="R16" s="45" t="e">
        <f t="shared" si="3"/>
        <v>#DIV/0!</v>
      </c>
      <c r="S16" s="31"/>
      <c r="T16" s="57"/>
      <c r="U16" s="51"/>
      <c r="V16" s="31"/>
      <c r="W16" s="31"/>
      <c r="X16" s="45"/>
    </row>
    <row r="17" spans="1:24" ht="15.75" thickTop="1" thickBot="1" x14ac:dyDescent="0.25">
      <c r="A17" s="641"/>
      <c r="B17" s="300" t="s">
        <v>93</v>
      </c>
      <c r="C17" s="300"/>
      <c r="D17" s="301"/>
      <c r="E17" s="301"/>
      <c r="F17" s="328"/>
      <c r="G17" s="336"/>
      <c r="H17" s="633"/>
      <c r="I17" s="35" t="s">
        <v>93</v>
      </c>
      <c r="J17" s="31"/>
      <c r="K17" s="31"/>
      <c r="L17" s="31"/>
      <c r="M17" s="31">
        <v>100</v>
      </c>
      <c r="N17" s="31">
        <v>100</v>
      </c>
      <c r="O17" s="66">
        <v>4.3</v>
      </c>
      <c r="P17" s="45" t="e">
        <f t="shared" si="1"/>
        <v>#DIV/0!</v>
      </c>
      <c r="Q17" s="45" t="e">
        <f t="shared" si="2"/>
        <v>#DIV/0!</v>
      </c>
      <c r="R17" s="45" t="e">
        <f t="shared" si="3"/>
        <v>#DIV/0!</v>
      </c>
      <c r="S17" s="31"/>
      <c r="T17" s="57"/>
      <c r="U17" s="51"/>
      <c r="V17" s="31"/>
      <c r="W17" s="31"/>
      <c r="X17" s="45"/>
    </row>
    <row r="18" spans="1:24" ht="15.75" thickTop="1" thickBot="1" x14ac:dyDescent="0.25">
      <c r="A18" s="641"/>
      <c r="B18" s="300" t="s">
        <v>66</v>
      </c>
      <c r="C18" s="300"/>
      <c r="D18" s="301"/>
      <c r="E18" s="301"/>
      <c r="F18" s="328"/>
      <c r="G18" s="336"/>
      <c r="H18" s="633"/>
      <c r="I18" s="35" t="s">
        <v>66</v>
      </c>
      <c r="J18" s="31"/>
      <c r="K18" s="31"/>
      <c r="L18" s="31"/>
      <c r="M18" s="31">
        <v>100</v>
      </c>
      <c r="N18" s="31">
        <v>100</v>
      </c>
      <c r="O18" s="66">
        <v>5</v>
      </c>
      <c r="P18" s="45" t="e">
        <f t="shared" si="1"/>
        <v>#DIV/0!</v>
      </c>
      <c r="Q18" s="45" t="e">
        <f t="shared" si="2"/>
        <v>#DIV/0!</v>
      </c>
      <c r="R18" s="45" t="e">
        <f t="shared" si="3"/>
        <v>#DIV/0!</v>
      </c>
      <c r="S18" s="31"/>
      <c r="T18" s="57"/>
      <c r="U18" s="51"/>
      <c r="V18" s="31"/>
      <c r="W18" s="31"/>
      <c r="X18" s="45"/>
    </row>
    <row r="19" spans="1:24" ht="15.75" thickTop="1" thickBot="1" x14ac:dyDescent="0.25">
      <c r="A19" s="641"/>
      <c r="B19" s="300" t="s">
        <v>67</v>
      </c>
      <c r="C19" s="300"/>
      <c r="D19" s="301"/>
      <c r="E19" s="301"/>
      <c r="F19" s="328"/>
      <c r="G19" s="336"/>
      <c r="H19" s="634"/>
      <c r="I19" s="35" t="s">
        <v>67</v>
      </c>
      <c r="J19" s="31"/>
      <c r="K19" s="31"/>
      <c r="L19" s="31"/>
      <c r="M19" s="31">
        <v>100</v>
      </c>
      <c r="N19" s="31">
        <v>100</v>
      </c>
      <c r="O19" s="66">
        <v>4.7</v>
      </c>
      <c r="P19" s="45" t="e">
        <f t="shared" si="1"/>
        <v>#DIV/0!</v>
      </c>
      <c r="Q19" s="45" t="e">
        <f t="shared" si="2"/>
        <v>#DIV/0!</v>
      </c>
      <c r="R19" s="45" t="e">
        <f t="shared" si="3"/>
        <v>#DIV/0!</v>
      </c>
      <c r="S19" s="31"/>
      <c r="T19" s="57"/>
      <c r="U19" s="51"/>
      <c r="V19" s="31"/>
      <c r="W19" s="31"/>
      <c r="X19" s="45"/>
    </row>
    <row r="20" spans="1:24" ht="27.75" customHeight="1" thickTop="1" thickBot="1" x14ac:dyDescent="0.25">
      <c r="A20" s="331" t="s">
        <v>166</v>
      </c>
      <c r="B20" s="300" t="s">
        <v>93</v>
      </c>
      <c r="C20" s="300"/>
      <c r="D20" s="301"/>
      <c r="E20" s="301"/>
      <c r="F20" s="328"/>
      <c r="G20" s="336"/>
      <c r="H20" s="102" t="s">
        <v>166</v>
      </c>
      <c r="I20" s="74" t="s">
        <v>93</v>
      </c>
      <c r="J20" s="31"/>
      <c r="K20" s="31"/>
      <c r="L20" s="31"/>
      <c r="M20" s="31">
        <v>100</v>
      </c>
      <c r="N20" s="31">
        <v>100</v>
      </c>
      <c r="O20" s="66">
        <v>5</v>
      </c>
      <c r="P20" s="45" t="e">
        <f t="shared" si="1"/>
        <v>#DIV/0!</v>
      </c>
      <c r="Q20" s="45" t="e">
        <f t="shared" si="2"/>
        <v>#DIV/0!</v>
      </c>
      <c r="R20" s="45" t="e">
        <f t="shared" si="3"/>
        <v>#DIV/0!</v>
      </c>
      <c r="S20" s="31"/>
      <c r="T20" s="57"/>
      <c r="U20" s="51"/>
      <c r="V20" s="31"/>
      <c r="W20" s="31"/>
      <c r="X20" s="45"/>
    </row>
    <row r="21" spans="1:24" ht="39.75" thickTop="1" thickBot="1" x14ac:dyDescent="0.25">
      <c r="A21" s="332" t="s">
        <v>97</v>
      </c>
      <c r="B21" s="300" t="s">
        <v>76</v>
      </c>
      <c r="C21" s="300">
        <v>23</v>
      </c>
      <c r="D21" s="301">
        <v>14</v>
      </c>
      <c r="E21" s="301">
        <v>9</v>
      </c>
      <c r="F21" s="328"/>
      <c r="G21" s="336"/>
      <c r="H21" s="335" t="s">
        <v>97</v>
      </c>
      <c r="I21" s="35" t="s">
        <v>76</v>
      </c>
      <c r="J21" s="31">
        <v>100</v>
      </c>
      <c r="K21" s="31">
        <v>100</v>
      </c>
      <c r="L21" s="31">
        <v>4.5</v>
      </c>
      <c r="M21" s="31">
        <v>100</v>
      </c>
      <c r="N21" s="31">
        <v>100</v>
      </c>
      <c r="O21" s="66">
        <v>4.5</v>
      </c>
      <c r="P21" s="45">
        <f t="shared" si="1"/>
        <v>100</v>
      </c>
      <c r="Q21" s="45">
        <f t="shared" si="2"/>
        <v>100</v>
      </c>
      <c r="R21" s="45">
        <f t="shared" si="3"/>
        <v>4.6086956521739131</v>
      </c>
      <c r="S21" s="31"/>
      <c r="T21" s="57"/>
      <c r="U21" s="51"/>
      <c r="V21" s="31"/>
      <c r="W21" s="31"/>
      <c r="X21" s="45"/>
    </row>
    <row r="22" spans="1:24" ht="15.75" thickTop="1" thickBot="1" x14ac:dyDescent="0.25">
      <c r="A22" s="640" t="s">
        <v>118</v>
      </c>
      <c r="B22" s="300" t="s">
        <v>63</v>
      </c>
      <c r="C22" s="300">
        <v>25</v>
      </c>
      <c r="D22" s="301">
        <v>15</v>
      </c>
      <c r="E22" s="301">
        <v>10</v>
      </c>
      <c r="F22" s="328"/>
      <c r="G22" s="336"/>
      <c r="H22" s="635" t="s">
        <v>118</v>
      </c>
      <c r="I22" s="35" t="s">
        <v>63</v>
      </c>
      <c r="J22" s="31">
        <v>100</v>
      </c>
      <c r="K22" s="31">
        <v>100</v>
      </c>
      <c r="L22" s="31">
        <v>4.5999999999999996</v>
      </c>
      <c r="M22" s="31">
        <v>100</v>
      </c>
      <c r="N22" s="31">
        <v>100</v>
      </c>
      <c r="O22" s="66">
        <v>4.5999999999999996</v>
      </c>
      <c r="P22" s="45">
        <f t="shared" si="1"/>
        <v>100</v>
      </c>
      <c r="Q22" s="45">
        <f t="shared" si="2"/>
        <v>100</v>
      </c>
      <c r="R22" s="45">
        <f t="shared" si="3"/>
        <v>4.5999999999999996</v>
      </c>
      <c r="S22" s="31"/>
      <c r="T22" s="57"/>
      <c r="U22" s="51"/>
      <c r="V22" s="31"/>
      <c r="W22" s="31"/>
      <c r="X22" s="45"/>
    </row>
    <row r="23" spans="1:24" ht="15.75" thickTop="1" thickBot="1" x14ac:dyDescent="0.25">
      <c r="A23" s="640"/>
      <c r="B23" s="300" t="s">
        <v>81</v>
      </c>
      <c r="C23" s="300">
        <v>22</v>
      </c>
      <c r="D23" s="301">
        <v>6</v>
      </c>
      <c r="E23" s="301">
        <v>16</v>
      </c>
      <c r="F23" s="328"/>
      <c r="G23" s="336"/>
      <c r="H23" s="636"/>
      <c r="I23" s="35" t="s">
        <v>81</v>
      </c>
      <c r="J23" s="31">
        <v>100</v>
      </c>
      <c r="K23" s="31">
        <v>100</v>
      </c>
      <c r="L23" s="31">
        <v>4.3</v>
      </c>
      <c r="M23" s="31">
        <v>100</v>
      </c>
      <c r="N23" s="31">
        <v>100</v>
      </c>
      <c r="O23" s="66">
        <v>4.3</v>
      </c>
      <c r="P23" s="45">
        <f t="shared" si="1"/>
        <v>100</v>
      </c>
      <c r="Q23" s="45">
        <f t="shared" si="2"/>
        <v>100</v>
      </c>
      <c r="R23" s="45">
        <f t="shared" si="3"/>
        <v>4.2727272727272725</v>
      </c>
      <c r="S23" s="31"/>
      <c r="T23" s="57"/>
      <c r="U23" s="51"/>
      <c r="V23" s="31"/>
      <c r="W23" s="31"/>
      <c r="X23" s="45"/>
    </row>
    <row r="24" spans="1:24" ht="15.75" thickTop="1" thickBot="1" x14ac:dyDescent="0.25">
      <c r="A24" s="640"/>
      <c r="B24" s="300" t="s">
        <v>69</v>
      </c>
      <c r="C24" s="300">
        <v>26</v>
      </c>
      <c r="D24" s="301">
        <v>11</v>
      </c>
      <c r="E24" s="301">
        <v>15</v>
      </c>
      <c r="F24" s="328"/>
      <c r="G24" s="336"/>
      <c r="H24" s="636"/>
      <c r="I24" s="35" t="s">
        <v>69</v>
      </c>
      <c r="J24" s="31">
        <v>100</v>
      </c>
      <c r="K24" s="31"/>
      <c r="L24" s="31">
        <v>4.5</v>
      </c>
      <c r="M24" s="31">
        <v>100</v>
      </c>
      <c r="N24" s="31">
        <v>100</v>
      </c>
      <c r="O24" s="66">
        <v>4.3</v>
      </c>
      <c r="P24" s="45">
        <f t="shared" si="1"/>
        <v>100</v>
      </c>
      <c r="Q24" s="45">
        <f t="shared" si="2"/>
        <v>100</v>
      </c>
      <c r="R24" s="45">
        <f t="shared" si="3"/>
        <v>4.4230769230769234</v>
      </c>
      <c r="S24" s="31"/>
      <c r="T24" s="57"/>
      <c r="U24" s="51"/>
      <c r="V24" s="31"/>
      <c r="W24" s="31"/>
      <c r="X24" s="45"/>
    </row>
    <row r="25" spans="1:24" ht="15.75" thickTop="1" thickBot="1" x14ac:dyDescent="0.25">
      <c r="A25" s="640"/>
      <c r="B25" s="300" t="s">
        <v>70</v>
      </c>
      <c r="C25" s="300">
        <v>26</v>
      </c>
      <c r="D25" s="301">
        <v>11</v>
      </c>
      <c r="E25" s="301">
        <v>15</v>
      </c>
      <c r="F25" s="328"/>
      <c r="G25" s="336"/>
      <c r="H25" s="637"/>
      <c r="I25" s="35" t="s">
        <v>70</v>
      </c>
      <c r="J25" s="31">
        <v>100</v>
      </c>
      <c r="K25" s="31"/>
      <c r="L25" s="31">
        <v>4.3</v>
      </c>
      <c r="M25" s="31">
        <v>100</v>
      </c>
      <c r="N25" s="31">
        <v>100</v>
      </c>
      <c r="O25" s="66">
        <v>4.5999999999999996</v>
      </c>
      <c r="P25" s="45">
        <f t="shared" si="1"/>
        <v>100</v>
      </c>
      <c r="Q25" s="45">
        <f t="shared" si="2"/>
        <v>100</v>
      </c>
      <c r="R25" s="45">
        <f t="shared" si="3"/>
        <v>4.4230769230769234</v>
      </c>
      <c r="S25" s="31"/>
      <c r="T25" s="57"/>
      <c r="U25" s="51"/>
      <c r="V25" s="31"/>
      <c r="W25" s="31"/>
      <c r="X25" s="45"/>
    </row>
    <row r="26" spans="1:24" ht="52.5" thickTop="1" thickBot="1" x14ac:dyDescent="0.25">
      <c r="A26" s="332" t="s">
        <v>147</v>
      </c>
      <c r="B26" s="300" t="s">
        <v>67</v>
      </c>
      <c r="C26" s="300"/>
      <c r="D26" s="301"/>
      <c r="E26" s="301"/>
      <c r="F26" s="328"/>
      <c r="G26" s="336"/>
      <c r="H26" s="337" t="s">
        <v>147</v>
      </c>
      <c r="I26" s="35" t="s">
        <v>67</v>
      </c>
      <c r="J26" s="31"/>
      <c r="K26" s="31"/>
      <c r="L26" s="31"/>
      <c r="M26" s="31">
        <v>100</v>
      </c>
      <c r="N26" s="31">
        <v>100</v>
      </c>
      <c r="O26" s="66">
        <v>5</v>
      </c>
      <c r="P26" s="45" t="e">
        <f t="shared" si="1"/>
        <v>#DIV/0!</v>
      </c>
      <c r="Q26" s="45" t="e">
        <f t="shared" si="2"/>
        <v>#DIV/0!</v>
      </c>
      <c r="R26" s="45" t="e">
        <f t="shared" si="3"/>
        <v>#DIV/0!</v>
      </c>
      <c r="S26" s="31"/>
      <c r="T26" s="57"/>
      <c r="U26" s="51"/>
      <c r="V26" s="31"/>
      <c r="W26" s="31"/>
      <c r="X26" s="45"/>
    </row>
    <row r="27" spans="1:24" ht="14.25" thickTop="1" x14ac:dyDescent="0.15"/>
  </sheetData>
  <mergeCells count="33">
    <mergeCell ref="A2:A7"/>
    <mergeCell ref="A22:A25"/>
    <mergeCell ref="B2:B7"/>
    <mergeCell ref="D2:F2"/>
    <mergeCell ref="D3:D7"/>
    <mergeCell ref="E3:E7"/>
    <mergeCell ref="F3:F7"/>
    <mergeCell ref="A8:A19"/>
    <mergeCell ref="C2:C7"/>
    <mergeCell ref="U3:U7"/>
    <mergeCell ref="V3:V7"/>
    <mergeCell ref="W3:W7"/>
    <mergeCell ref="H2:H7"/>
    <mergeCell ref="I2:I7"/>
    <mergeCell ref="J2:L2"/>
    <mergeCell ref="M2:O2"/>
    <mergeCell ref="P2:R2"/>
    <mergeCell ref="X3:X7"/>
    <mergeCell ref="H8:H19"/>
    <mergeCell ref="H22:H25"/>
    <mergeCell ref="S2:U2"/>
    <mergeCell ref="V2:X2"/>
    <mergeCell ref="J3:J7"/>
    <mergeCell ref="K3:K7"/>
    <mergeCell ref="L3:L7"/>
    <mergeCell ref="M3:M7"/>
    <mergeCell ref="N3:N7"/>
    <mergeCell ref="O3:O7"/>
    <mergeCell ref="P3:P7"/>
    <mergeCell ref="Q3:Q7"/>
    <mergeCell ref="R3:R7"/>
    <mergeCell ref="S3:S7"/>
    <mergeCell ref="T3:T7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opLeftCell="A2" zoomScaleNormal="100" zoomScalePageLayoutView="60" workbookViewId="0">
      <selection activeCell="T25" sqref="T25"/>
    </sheetView>
  </sheetViews>
  <sheetFormatPr defaultRowHeight="13.5" x14ac:dyDescent="0.15"/>
  <cols>
    <col min="1" max="1" width="13.5"/>
    <col min="2" max="2" width="6.875" customWidth="1"/>
    <col min="3" max="3" width="4" customWidth="1"/>
    <col min="4" max="4" width="3.75" customWidth="1"/>
    <col min="5" max="5" width="4.125" customWidth="1"/>
    <col min="6" max="6" width="4.625" customWidth="1"/>
    <col min="7" max="8" width="9.625"/>
    <col min="9" max="9" width="8" customWidth="1"/>
    <col min="10" max="11" width="3.625" customWidth="1"/>
    <col min="12" max="12" width="3" customWidth="1"/>
    <col min="13" max="14" width="3.5" customWidth="1"/>
    <col min="15" max="15" width="3.25" customWidth="1"/>
    <col min="16" max="1014" width="9.625"/>
  </cols>
  <sheetData>
    <row r="1" spans="1:24" ht="19.5" thickBot="1" x14ac:dyDescent="0.35">
      <c r="A1" s="28" t="s">
        <v>52</v>
      </c>
      <c r="B1" s="28"/>
      <c r="C1" s="28"/>
      <c r="D1" s="28"/>
      <c r="E1" s="28"/>
      <c r="F1" s="28"/>
    </row>
    <row r="2" spans="1:24" ht="16.5" customHeight="1" thickTop="1" thickBot="1" x14ac:dyDescent="0.2">
      <c r="A2" s="510" t="s">
        <v>53</v>
      </c>
      <c r="B2" s="518" t="s">
        <v>54</v>
      </c>
      <c r="C2" s="518" t="s">
        <v>261</v>
      </c>
      <c r="D2" s="509" t="s">
        <v>277</v>
      </c>
      <c r="E2" s="509"/>
      <c r="F2" s="509"/>
      <c r="H2" s="576" t="s">
        <v>53</v>
      </c>
      <c r="I2" s="577" t="s">
        <v>54</v>
      </c>
      <c r="J2" s="563" t="s">
        <v>55</v>
      </c>
      <c r="K2" s="563"/>
      <c r="L2" s="563"/>
      <c r="M2" s="501" t="s">
        <v>56</v>
      </c>
      <c r="N2" s="501"/>
      <c r="O2" s="501"/>
      <c r="P2" s="501" t="s">
        <v>57</v>
      </c>
      <c r="Q2" s="501"/>
      <c r="R2" s="501"/>
      <c r="S2" s="501" t="s">
        <v>58</v>
      </c>
      <c r="T2" s="501"/>
      <c r="U2" s="501"/>
      <c r="V2" s="501" t="s">
        <v>59</v>
      </c>
      <c r="W2" s="501"/>
      <c r="X2" s="501"/>
    </row>
    <row r="3" spans="1:24" ht="14.85" customHeight="1" thickTop="1" thickBot="1" x14ac:dyDescent="0.2">
      <c r="A3" s="510"/>
      <c r="B3" s="519"/>
      <c r="C3" s="519"/>
      <c r="D3" s="509">
        <v>5</v>
      </c>
      <c r="E3" s="509">
        <v>4</v>
      </c>
      <c r="F3" s="509">
        <v>3</v>
      </c>
      <c r="H3" s="576"/>
      <c r="I3" s="577"/>
      <c r="J3" s="502" t="s">
        <v>60</v>
      </c>
      <c r="K3" s="503" t="s">
        <v>61</v>
      </c>
      <c r="L3" s="502" t="s">
        <v>62</v>
      </c>
      <c r="M3" s="504" t="s">
        <v>60</v>
      </c>
      <c r="N3" s="504" t="s">
        <v>61</v>
      </c>
      <c r="O3" s="505" t="s">
        <v>62</v>
      </c>
      <c r="P3" s="504" t="s">
        <v>60</v>
      </c>
      <c r="Q3" s="504" t="s">
        <v>61</v>
      </c>
      <c r="R3" s="505" t="s">
        <v>62</v>
      </c>
      <c r="S3" s="497" t="s">
        <v>60</v>
      </c>
      <c r="T3" s="497" t="s">
        <v>61</v>
      </c>
      <c r="U3" s="497" t="s">
        <v>62</v>
      </c>
      <c r="V3" s="497" t="s">
        <v>60</v>
      </c>
      <c r="W3" s="497" t="s">
        <v>61</v>
      </c>
      <c r="X3" s="497" t="s">
        <v>62</v>
      </c>
    </row>
    <row r="4" spans="1:24" ht="15" thickTop="1" thickBot="1" x14ac:dyDescent="0.2">
      <c r="A4" s="510"/>
      <c r="B4" s="519"/>
      <c r="C4" s="519"/>
      <c r="D4" s="509"/>
      <c r="E4" s="509"/>
      <c r="F4" s="509"/>
      <c r="H4" s="576"/>
      <c r="I4" s="577"/>
      <c r="J4" s="502"/>
      <c r="K4" s="503"/>
      <c r="L4" s="502"/>
      <c r="M4" s="504"/>
      <c r="N4" s="504"/>
      <c r="O4" s="505"/>
      <c r="P4" s="504"/>
      <c r="Q4" s="504"/>
      <c r="R4" s="505"/>
      <c r="S4" s="497"/>
      <c r="T4" s="497"/>
      <c r="U4" s="497"/>
      <c r="V4" s="497"/>
      <c r="W4" s="497"/>
      <c r="X4" s="497"/>
    </row>
    <row r="5" spans="1:24" ht="15" thickTop="1" thickBot="1" x14ac:dyDescent="0.2">
      <c r="A5" s="510"/>
      <c r="B5" s="519"/>
      <c r="C5" s="519"/>
      <c r="D5" s="509"/>
      <c r="E5" s="509"/>
      <c r="F5" s="509"/>
      <c r="H5" s="576"/>
      <c r="I5" s="577"/>
      <c r="J5" s="502"/>
      <c r="K5" s="503"/>
      <c r="L5" s="502"/>
      <c r="M5" s="504"/>
      <c r="N5" s="504"/>
      <c r="O5" s="505"/>
      <c r="P5" s="504"/>
      <c r="Q5" s="504"/>
      <c r="R5" s="505"/>
      <c r="S5" s="497"/>
      <c r="T5" s="497"/>
      <c r="U5" s="497"/>
      <c r="V5" s="497"/>
      <c r="W5" s="497"/>
      <c r="X5" s="497"/>
    </row>
    <row r="6" spans="1:24" ht="15" thickTop="1" thickBot="1" x14ac:dyDescent="0.2">
      <c r="A6" s="510"/>
      <c r="B6" s="519"/>
      <c r="C6" s="519"/>
      <c r="D6" s="509"/>
      <c r="E6" s="509"/>
      <c r="F6" s="509"/>
      <c r="H6" s="576"/>
      <c r="I6" s="577"/>
      <c r="J6" s="502"/>
      <c r="K6" s="503"/>
      <c r="L6" s="502"/>
      <c r="M6" s="504"/>
      <c r="N6" s="504"/>
      <c r="O6" s="505"/>
      <c r="P6" s="504"/>
      <c r="Q6" s="504"/>
      <c r="R6" s="505"/>
      <c r="S6" s="497"/>
      <c r="T6" s="497"/>
      <c r="U6" s="497"/>
      <c r="V6" s="497"/>
      <c r="W6" s="497"/>
      <c r="X6" s="497"/>
    </row>
    <row r="7" spans="1:24" ht="43.5" customHeight="1" thickTop="1" thickBot="1" x14ac:dyDescent="0.2">
      <c r="A7" s="510"/>
      <c r="B7" s="520"/>
      <c r="C7" s="520"/>
      <c r="D7" s="509"/>
      <c r="E7" s="509"/>
      <c r="F7" s="509"/>
      <c r="H7" s="576"/>
      <c r="I7" s="577"/>
      <c r="J7" s="502"/>
      <c r="K7" s="503"/>
      <c r="L7" s="502"/>
      <c r="M7" s="504"/>
      <c r="N7" s="504"/>
      <c r="O7" s="505"/>
      <c r="P7" s="504"/>
      <c r="Q7" s="504"/>
      <c r="R7" s="505"/>
      <c r="S7" s="497"/>
      <c r="T7" s="504"/>
      <c r="U7" s="497"/>
      <c r="V7" s="497"/>
      <c r="W7" s="497"/>
      <c r="X7" s="497"/>
    </row>
    <row r="8" spans="1:24" ht="15.75" thickTop="1" thickBot="1" x14ac:dyDescent="0.25">
      <c r="A8" s="644" t="s">
        <v>26</v>
      </c>
      <c r="B8" s="321" t="s">
        <v>73</v>
      </c>
      <c r="C8" s="321">
        <v>25</v>
      </c>
      <c r="D8" s="301">
        <v>2</v>
      </c>
      <c r="E8" s="301">
        <v>18</v>
      </c>
      <c r="F8" s="301">
        <v>5</v>
      </c>
      <c r="H8" s="642" t="s">
        <v>26</v>
      </c>
      <c r="I8" s="56" t="s">
        <v>73</v>
      </c>
      <c r="J8" s="31">
        <v>68</v>
      </c>
      <c r="K8" s="31">
        <v>100</v>
      </c>
      <c r="L8" s="31">
        <v>3.7</v>
      </c>
      <c r="M8" s="31">
        <v>56.5</v>
      </c>
      <c r="N8" s="31">
        <v>100</v>
      </c>
      <c r="O8" s="31">
        <v>3.6</v>
      </c>
      <c r="P8" s="45">
        <f t="shared" ref="P8" si="0">((D8+E8)/C8)*100</f>
        <v>80</v>
      </c>
      <c r="Q8" s="45">
        <f t="shared" ref="Q8" si="1">((D8+E8+F8)/C8)*100</f>
        <v>100</v>
      </c>
      <c r="R8" s="45">
        <f t="shared" ref="R8" si="2">(D8*5+E8*4+F8*3)/C8</f>
        <v>3.88</v>
      </c>
      <c r="S8" s="31"/>
      <c r="T8" s="57"/>
      <c r="U8" s="51"/>
      <c r="V8" s="31"/>
      <c r="W8" s="31"/>
      <c r="X8" s="31"/>
    </row>
    <row r="9" spans="1:24" ht="15.75" thickTop="1" thickBot="1" x14ac:dyDescent="0.25">
      <c r="A9" s="644"/>
      <c r="B9" s="321" t="s">
        <v>74</v>
      </c>
      <c r="C9" s="321">
        <v>25</v>
      </c>
      <c r="D9" s="301">
        <v>3</v>
      </c>
      <c r="E9" s="301">
        <v>14</v>
      </c>
      <c r="F9" s="301">
        <v>8</v>
      </c>
      <c r="H9" s="642"/>
      <c r="I9" s="56" t="s">
        <v>74</v>
      </c>
      <c r="J9" s="31">
        <v>84</v>
      </c>
      <c r="K9" s="31">
        <v>100</v>
      </c>
      <c r="L9" s="31">
        <v>4</v>
      </c>
      <c r="M9" s="31">
        <v>71.400000000000006</v>
      </c>
      <c r="N9" s="31">
        <v>100</v>
      </c>
      <c r="O9" s="31">
        <v>3.9</v>
      </c>
      <c r="P9" s="45">
        <f t="shared" ref="P9:P25" si="3">((D9+E9)/C9)*100</f>
        <v>68</v>
      </c>
      <c r="Q9" s="45">
        <f t="shared" ref="Q9:Q25" si="4">((D9+E9+F9)/C9)*100</f>
        <v>100</v>
      </c>
      <c r="R9" s="45">
        <f t="shared" ref="R9:R25" si="5">(D9*5+E9*4+F9*3)/C9</f>
        <v>3.8</v>
      </c>
      <c r="S9" s="31"/>
      <c r="T9" s="57"/>
      <c r="U9" s="51"/>
      <c r="V9" s="31"/>
      <c r="W9" s="31"/>
      <c r="X9" s="31"/>
    </row>
    <row r="10" spans="1:24" ht="15.75" thickTop="1" thickBot="1" x14ac:dyDescent="0.25">
      <c r="A10" s="644"/>
      <c r="B10" s="321" t="s">
        <v>84</v>
      </c>
      <c r="C10" s="321">
        <v>24</v>
      </c>
      <c r="D10" s="301">
        <v>1</v>
      </c>
      <c r="E10" s="301">
        <v>16</v>
      </c>
      <c r="F10" s="301">
        <v>7</v>
      </c>
      <c r="H10" s="642"/>
      <c r="I10" s="56" t="s">
        <v>84</v>
      </c>
      <c r="J10" s="31">
        <v>58</v>
      </c>
      <c r="K10" s="31">
        <v>100</v>
      </c>
      <c r="L10" s="31">
        <v>3.6</v>
      </c>
      <c r="M10" s="31">
        <v>60.9</v>
      </c>
      <c r="N10" s="31">
        <v>100</v>
      </c>
      <c r="O10" s="31">
        <v>3.7</v>
      </c>
      <c r="P10" s="45">
        <f t="shared" si="3"/>
        <v>70.833333333333343</v>
      </c>
      <c r="Q10" s="45">
        <f t="shared" si="4"/>
        <v>100</v>
      </c>
      <c r="R10" s="45">
        <f t="shared" si="5"/>
        <v>3.75</v>
      </c>
      <c r="S10" s="31"/>
      <c r="T10" s="57"/>
      <c r="U10" s="51"/>
      <c r="V10" s="31"/>
      <c r="W10" s="31"/>
      <c r="X10" s="31"/>
    </row>
    <row r="11" spans="1:24" ht="15.75" thickTop="1" thickBot="1" x14ac:dyDescent="0.25">
      <c r="A11" s="644"/>
      <c r="B11" s="321" t="s">
        <v>80</v>
      </c>
      <c r="C11" s="321"/>
      <c r="D11" s="301"/>
      <c r="E11" s="301"/>
      <c r="F11" s="301"/>
      <c r="H11" s="642"/>
      <c r="I11" s="56" t="s">
        <v>80</v>
      </c>
      <c r="J11" s="31"/>
      <c r="K11" s="31"/>
      <c r="L11" s="31"/>
      <c r="M11" s="31">
        <v>72</v>
      </c>
      <c r="N11" s="31">
        <v>100</v>
      </c>
      <c r="O11" s="31">
        <v>3.8</v>
      </c>
      <c r="P11" s="45" t="e">
        <f t="shared" ref="P11:P14" si="6">((D11+E11)/C11)*100</f>
        <v>#DIV/0!</v>
      </c>
      <c r="Q11" s="45" t="e">
        <f t="shared" ref="Q11:Q14" si="7">((D11+E11+F11)/C11)*100</f>
        <v>#DIV/0!</v>
      </c>
      <c r="R11" s="45" t="e">
        <f t="shared" ref="R11:R14" si="8">(D11*5+E11*4+F11*3)/C11</f>
        <v>#DIV/0!</v>
      </c>
      <c r="S11" s="31"/>
      <c r="T11" s="57"/>
      <c r="U11" s="51"/>
      <c r="V11" s="31"/>
      <c r="W11" s="31"/>
      <c r="X11" s="31"/>
    </row>
    <row r="12" spans="1:24" ht="15.75" thickTop="1" thickBot="1" x14ac:dyDescent="0.25">
      <c r="A12" s="644"/>
      <c r="B12" s="321" t="s">
        <v>93</v>
      </c>
      <c r="C12" s="321"/>
      <c r="D12" s="301"/>
      <c r="E12" s="301"/>
      <c r="F12" s="301"/>
      <c r="H12" s="642"/>
      <c r="I12" s="56" t="s">
        <v>93</v>
      </c>
      <c r="J12" s="31"/>
      <c r="K12" s="31"/>
      <c r="L12" s="31"/>
      <c r="M12" s="31">
        <v>60</v>
      </c>
      <c r="N12" s="31">
        <v>100</v>
      </c>
      <c r="O12" s="31">
        <v>3.6</v>
      </c>
      <c r="P12" s="45" t="e">
        <f t="shared" si="6"/>
        <v>#DIV/0!</v>
      </c>
      <c r="Q12" s="45" t="e">
        <f t="shared" si="7"/>
        <v>#DIV/0!</v>
      </c>
      <c r="R12" s="45" t="e">
        <f t="shared" si="8"/>
        <v>#DIV/0!</v>
      </c>
      <c r="S12" s="31"/>
      <c r="T12" s="57"/>
      <c r="U12" s="51"/>
      <c r="V12" s="31"/>
      <c r="W12" s="31"/>
      <c r="X12" s="31"/>
    </row>
    <row r="13" spans="1:24" ht="15.75" thickTop="1" thickBot="1" x14ac:dyDescent="0.25">
      <c r="A13" s="644"/>
      <c r="B13" s="321" t="s">
        <v>150</v>
      </c>
      <c r="C13" s="321"/>
      <c r="D13" s="301"/>
      <c r="E13" s="301"/>
      <c r="F13" s="301"/>
      <c r="H13" s="642"/>
      <c r="I13" s="56" t="s">
        <v>150</v>
      </c>
      <c r="J13" s="31"/>
      <c r="K13" s="31"/>
      <c r="L13" s="31"/>
      <c r="M13" s="31">
        <v>100</v>
      </c>
      <c r="N13" s="31">
        <v>100</v>
      </c>
      <c r="O13" s="31">
        <v>4.3</v>
      </c>
      <c r="P13" s="45" t="e">
        <f t="shared" si="6"/>
        <v>#DIV/0!</v>
      </c>
      <c r="Q13" s="45" t="e">
        <f t="shared" si="7"/>
        <v>#DIV/0!</v>
      </c>
      <c r="R13" s="45" t="e">
        <f t="shared" si="8"/>
        <v>#DIV/0!</v>
      </c>
      <c r="S13" s="31"/>
      <c r="T13" s="57"/>
      <c r="U13" s="51"/>
      <c r="V13" s="31"/>
      <c r="W13" s="31"/>
      <c r="X13" s="31"/>
    </row>
    <row r="14" spans="1:24" ht="15.75" thickTop="1" thickBot="1" x14ac:dyDescent="0.25">
      <c r="A14" s="644"/>
      <c r="B14" s="300" t="s">
        <v>67</v>
      </c>
      <c r="C14" s="300"/>
      <c r="D14" s="301"/>
      <c r="E14" s="301"/>
      <c r="F14" s="301"/>
      <c r="H14" s="642"/>
      <c r="I14" s="35" t="s">
        <v>67</v>
      </c>
      <c r="J14" s="31"/>
      <c r="K14" s="31"/>
      <c r="L14" s="31"/>
      <c r="M14" s="31">
        <v>54.6</v>
      </c>
      <c r="N14" s="31">
        <v>100</v>
      </c>
      <c r="O14" s="31">
        <v>3.6</v>
      </c>
      <c r="P14" s="45" t="e">
        <f t="shared" si="6"/>
        <v>#DIV/0!</v>
      </c>
      <c r="Q14" s="45" t="e">
        <f t="shared" si="7"/>
        <v>#DIV/0!</v>
      </c>
      <c r="R14" s="45" t="e">
        <f t="shared" si="8"/>
        <v>#DIV/0!</v>
      </c>
      <c r="S14" s="31"/>
      <c r="T14" s="57"/>
      <c r="U14" s="51"/>
      <c r="V14" s="31"/>
      <c r="W14" s="31"/>
      <c r="X14" s="31"/>
    </row>
    <row r="15" spans="1:24" ht="21" customHeight="1" thickTop="1" thickBot="1" x14ac:dyDescent="0.25">
      <c r="A15" s="610" t="s">
        <v>20</v>
      </c>
      <c r="B15" s="300" t="s">
        <v>95</v>
      </c>
      <c r="C15" s="300">
        <v>18</v>
      </c>
      <c r="D15" s="301">
        <v>1</v>
      </c>
      <c r="E15" s="301">
        <v>11</v>
      </c>
      <c r="F15" s="301">
        <v>6</v>
      </c>
      <c r="H15" s="609" t="s">
        <v>20</v>
      </c>
      <c r="I15" s="35" t="s">
        <v>95</v>
      </c>
      <c r="J15" s="31">
        <v>63</v>
      </c>
      <c r="K15" s="31">
        <v>100</v>
      </c>
      <c r="L15" s="31">
        <v>4</v>
      </c>
      <c r="M15" s="31">
        <v>56</v>
      </c>
      <c r="N15" s="31">
        <v>100</v>
      </c>
      <c r="O15" s="31">
        <v>3.6</v>
      </c>
      <c r="P15" s="45">
        <f t="shared" si="3"/>
        <v>66.666666666666657</v>
      </c>
      <c r="Q15" s="45">
        <f t="shared" si="4"/>
        <v>100</v>
      </c>
      <c r="R15" s="45">
        <f t="shared" si="5"/>
        <v>3.7222222222222223</v>
      </c>
      <c r="S15" s="31"/>
      <c r="T15" s="57"/>
      <c r="U15" s="51"/>
      <c r="V15" s="31"/>
      <c r="W15" s="31"/>
      <c r="X15" s="31"/>
    </row>
    <row r="16" spans="1:24" ht="15.75" thickTop="1" thickBot="1" x14ac:dyDescent="0.25">
      <c r="A16" s="610"/>
      <c r="B16" s="300" t="s">
        <v>72</v>
      </c>
      <c r="C16" s="300">
        <v>13</v>
      </c>
      <c r="D16" s="301">
        <v>5</v>
      </c>
      <c r="E16" s="301">
        <v>6</v>
      </c>
      <c r="F16" s="301">
        <v>2</v>
      </c>
      <c r="H16" s="609"/>
      <c r="I16" s="35" t="s">
        <v>72</v>
      </c>
      <c r="J16" s="31">
        <v>69</v>
      </c>
      <c r="K16" s="31">
        <v>100</v>
      </c>
      <c r="L16" s="31">
        <v>3.9</v>
      </c>
      <c r="M16" s="31">
        <v>100</v>
      </c>
      <c r="N16" s="31">
        <v>100</v>
      </c>
      <c r="O16" s="31">
        <v>4.9000000000000004</v>
      </c>
      <c r="P16" s="45">
        <f t="shared" si="3"/>
        <v>84.615384615384613</v>
      </c>
      <c r="Q16" s="45">
        <f t="shared" si="4"/>
        <v>100</v>
      </c>
      <c r="R16" s="45">
        <f t="shared" si="5"/>
        <v>4.2307692307692308</v>
      </c>
      <c r="S16" s="31"/>
      <c r="T16" s="57"/>
      <c r="U16" s="51"/>
      <c r="V16" s="31"/>
      <c r="W16" s="31"/>
      <c r="X16" s="31"/>
    </row>
    <row r="17" spans="1:24" ht="15.75" thickTop="1" thickBot="1" x14ac:dyDescent="0.25">
      <c r="A17" s="610"/>
      <c r="B17" s="300" t="s">
        <v>140</v>
      </c>
      <c r="C17" s="300">
        <v>21</v>
      </c>
      <c r="D17" s="301">
        <v>6</v>
      </c>
      <c r="E17" s="301">
        <v>9</v>
      </c>
      <c r="F17" s="301">
        <v>6</v>
      </c>
      <c r="H17" s="609"/>
      <c r="I17" s="35" t="s">
        <v>140</v>
      </c>
      <c r="J17" s="31">
        <v>69</v>
      </c>
      <c r="K17" s="31">
        <v>100</v>
      </c>
      <c r="L17" s="31">
        <v>3.9</v>
      </c>
      <c r="M17" s="31">
        <v>45.5</v>
      </c>
      <c r="N17" s="31">
        <v>100</v>
      </c>
      <c r="O17" s="31">
        <v>3.7</v>
      </c>
      <c r="P17" s="45">
        <f t="shared" si="3"/>
        <v>71.428571428571431</v>
      </c>
      <c r="Q17" s="45">
        <f t="shared" si="4"/>
        <v>100</v>
      </c>
      <c r="R17" s="45">
        <f t="shared" si="5"/>
        <v>4</v>
      </c>
      <c r="S17" s="31"/>
      <c r="T17" s="57"/>
      <c r="U17" s="51"/>
      <c r="V17" s="31"/>
      <c r="W17" s="31"/>
      <c r="X17" s="31"/>
    </row>
    <row r="18" spans="1:24" ht="15.75" thickTop="1" thickBot="1" x14ac:dyDescent="0.25">
      <c r="A18" s="610"/>
      <c r="B18" s="300" t="s">
        <v>73</v>
      </c>
      <c r="C18" s="300">
        <v>13</v>
      </c>
      <c r="D18" s="301">
        <v>5</v>
      </c>
      <c r="E18" s="301">
        <v>4</v>
      </c>
      <c r="F18" s="301">
        <v>4</v>
      </c>
      <c r="H18" s="609"/>
      <c r="I18" s="35" t="s">
        <v>73</v>
      </c>
      <c r="J18" s="31">
        <v>85</v>
      </c>
      <c r="K18" s="31">
        <v>100</v>
      </c>
      <c r="L18" s="31">
        <v>4</v>
      </c>
      <c r="M18" s="31">
        <v>53.9</v>
      </c>
      <c r="N18" s="31">
        <v>100</v>
      </c>
      <c r="O18" s="31">
        <v>3.7</v>
      </c>
      <c r="P18" s="45">
        <f t="shared" si="3"/>
        <v>69.230769230769226</v>
      </c>
      <c r="Q18" s="45">
        <f t="shared" si="4"/>
        <v>100</v>
      </c>
      <c r="R18" s="45">
        <f t="shared" si="5"/>
        <v>4.0769230769230766</v>
      </c>
      <c r="S18" s="31"/>
      <c r="T18" s="57"/>
      <c r="U18" s="51"/>
      <c r="V18" s="31"/>
      <c r="W18" s="31"/>
      <c r="X18" s="31"/>
    </row>
    <row r="19" spans="1:24" ht="15.75" thickTop="1" thickBot="1" x14ac:dyDescent="0.25">
      <c r="A19" s="610"/>
      <c r="B19" s="300" t="s">
        <v>74</v>
      </c>
      <c r="C19" s="300">
        <v>12</v>
      </c>
      <c r="D19" s="301">
        <v>7</v>
      </c>
      <c r="E19" s="301">
        <v>3</v>
      </c>
      <c r="F19" s="301">
        <v>2</v>
      </c>
      <c r="H19" s="609"/>
      <c r="I19" s="35" t="s">
        <v>74</v>
      </c>
      <c r="J19" s="31">
        <v>100</v>
      </c>
      <c r="K19" s="31">
        <v>100</v>
      </c>
      <c r="L19" s="31">
        <v>5</v>
      </c>
      <c r="M19" s="31">
        <v>100</v>
      </c>
      <c r="N19" s="31">
        <v>100</v>
      </c>
      <c r="O19" s="31">
        <v>5</v>
      </c>
      <c r="P19" s="45">
        <f t="shared" si="3"/>
        <v>83.333333333333343</v>
      </c>
      <c r="Q19" s="45">
        <f t="shared" si="4"/>
        <v>100</v>
      </c>
      <c r="R19" s="45">
        <f t="shared" si="5"/>
        <v>4.416666666666667</v>
      </c>
      <c r="S19" s="31"/>
      <c r="T19" s="57"/>
      <c r="U19" s="51"/>
      <c r="V19" s="31"/>
      <c r="W19" s="31"/>
      <c r="X19" s="31"/>
    </row>
    <row r="20" spans="1:24" ht="15.75" thickTop="1" thickBot="1" x14ac:dyDescent="0.25">
      <c r="A20" s="610"/>
      <c r="B20" s="300" t="s">
        <v>80</v>
      </c>
      <c r="C20" s="300"/>
      <c r="D20" s="301"/>
      <c r="E20" s="301"/>
      <c r="F20" s="301"/>
      <c r="H20" s="609"/>
      <c r="I20" s="35" t="s">
        <v>80</v>
      </c>
      <c r="J20" s="31"/>
      <c r="K20" s="31"/>
      <c r="L20" s="31"/>
      <c r="M20" s="31">
        <v>100</v>
      </c>
      <c r="N20" s="31">
        <v>100</v>
      </c>
      <c r="O20" s="31">
        <v>5</v>
      </c>
      <c r="P20" s="45" t="e">
        <f t="shared" ref="P20:P22" si="9">((D20+E20)/C20)*100</f>
        <v>#DIV/0!</v>
      </c>
      <c r="Q20" s="45" t="e">
        <f t="shared" ref="Q20:Q22" si="10">((D20+E20+F20)/C20)*100</f>
        <v>#DIV/0!</v>
      </c>
      <c r="R20" s="45" t="e">
        <f t="shared" ref="R20:R22" si="11">(D20*5+E20*4+F20*3)/C20</f>
        <v>#DIV/0!</v>
      </c>
      <c r="S20" s="31"/>
      <c r="T20" s="57"/>
      <c r="U20" s="51"/>
      <c r="V20" s="31"/>
      <c r="W20" s="31"/>
      <c r="X20" s="31"/>
    </row>
    <row r="21" spans="1:24" ht="15.75" thickTop="1" thickBot="1" x14ac:dyDescent="0.25">
      <c r="A21" s="610"/>
      <c r="B21" s="300" t="s">
        <v>66</v>
      </c>
      <c r="C21" s="300"/>
      <c r="D21" s="301"/>
      <c r="E21" s="301"/>
      <c r="F21" s="301"/>
      <c r="H21" s="609"/>
      <c r="I21" s="35" t="s">
        <v>66</v>
      </c>
      <c r="J21" s="31"/>
      <c r="K21" s="31"/>
      <c r="L21" s="31"/>
      <c r="M21" s="31">
        <v>100</v>
      </c>
      <c r="N21" s="31">
        <v>100</v>
      </c>
      <c r="O21" s="31">
        <v>4.9000000000000004</v>
      </c>
      <c r="P21" s="45" t="e">
        <f t="shared" si="9"/>
        <v>#DIV/0!</v>
      </c>
      <c r="Q21" s="45" t="e">
        <f t="shared" si="10"/>
        <v>#DIV/0!</v>
      </c>
      <c r="R21" s="45" t="e">
        <f t="shared" si="11"/>
        <v>#DIV/0!</v>
      </c>
      <c r="S21" s="31"/>
      <c r="T21" s="57"/>
      <c r="U21" s="51"/>
      <c r="V21" s="31"/>
      <c r="W21" s="31"/>
      <c r="X21" s="31"/>
    </row>
    <row r="22" spans="1:24" ht="15.75" thickTop="1" thickBot="1" x14ac:dyDescent="0.25">
      <c r="A22" s="610"/>
      <c r="B22" s="300" t="s">
        <v>67</v>
      </c>
      <c r="C22" s="300"/>
      <c r="D22" s="301"/>
      <c r="E22" s="301"/>
      <c r="F22" s="301"/>
      <c r="H22" s="609"/>
      <c r="I22" s="35" t="s">
        <v>67</v>
      </c>
      <c r="J22" s="31"/>
      <c r="K22" s="31"/>
      <c r="L22" s="31"/>
      <c r="M22" s="31">
        <v>100</v>
      </c>
      <c r="N22" s="31">
        <v>100</v>
      </c>
      <c r="O22" s="31">
        <v>4.8</v>
      </c>
      <c r="P22" s="45" t="e">
        <f t="shared" si="9"/>
        <v>#DIV/0!</v>
      </c>
      <c r="Q22" s="45" t="e">
        <f t="shared" si="10"/>
        <v>#DIV/0!</v>
      </c>
      <c r="R22" s="45" t="e">
        <f t="shared" si="11"/>
        <v>#DIV/0!</v>
      </c>
      <c r="S22" s="31"/>
      <c r="T22" s="57"/>
      <c r="U22" s="51"/>
      <c r="V22" s="31"/>
      <c r="W22" s="31"/>
      <c r="X22" s="31"/>
    </row>
    <row r="23" spans="1:24" ht="15.75" thickTop="1" thickBot="1" x14ac:dyDescent="0.25">
      <c r="A23" s="640" t="s">
        <v>118</v>
      </c>
      <c r="B23" s="300" t="s">
        <v>64</v>
      </c>
      <c r="C23" s="300">
        <v>27</v>
      </c>
      <c r="D23" s="301">
        <v>9</v>
      </c>
      <c r="E23" s="301">
        <v>9</v>
      </c>
      <c r="F23" s="301">
        <v>9</v>
      </c>
      <c r="H23" s="643" t="s">
        <v>118</v>
      </c>
      <c r="I23" s="35" t="s">
        <v>64</v>
      </c>
      <c r="J23" s="31">
        <v>53.8</v>
      </c>
      <c r="K23" s="31">
        <v>100</v>
      </c>
      <c r="L23" s="31">
        <v>3.5</v>
      </c>
      <c r="M23" s="31">
        <v>61.5</v>
      </c>
      <c r="N23" s="31">
        <v>100</v>
      </c>
      <c r="O23" s="31">
        <v>3.7</v>
      </c>
      <c r="P23" s="45">
        <f t="shared" si="3"/>
        <v>66.666666666666657</v>
      </c>
      <c r="Q23" s="45">
        <f t="shared" si="4"/>
        <v>100</v>
      </c>
      <c r="R23" s="45">
        <f t="shared" si="5"/>
        <v>4</v>
      </c>
      <c r="S23" s="31"/>
      <c r="T23" s="57"/>
      <c r="U23" s="51"/>
      <c r="V23" s="31"/>
      <c r="W23" s="31"/>
      <c r="X23" s="31"/>
    </row>
    <row r="24" spans="1:24" ht="15.75" thickTop="1" thickBot="1" x14ac:dyDescent="0.25">
      <c r="A24" s="640"/>
      <c r="B24" s="300" t="s">
        <v>65</v>
      </c>
      <c r="C24" s="300">
        <v>26</v>
      </c>
      <c r="D24" s="301">
        <v>4</v>
      </c>
      <c r="E24" s="301">
        <v>18</v>
      </c>
      <c r="F24" s="301">
        <v>4</v>
      </c>
      <c r="H24" s="643"/>
      <c r="I24" s="35" t="s">
        <v>65</v>
      </c>
      <c r="J24" s="31">
        <v>100</v>
      </c>
      <c r="K24" s="31">
        <v>100</v>
      </c>
      <c r="L24" s="31">
        <v>4.9000000000000004</v>
      </c>
      <c r="M24" s="31">
        <v>84.6</v>
      </c>
      <c r="N24" s="31">
        <v>100</v>
      </c>
      <c r="O24" s="31">
        <v>4</v>
      </c>
      <c r="P24" s="45">
        <f t="shared" si="3"/>
        <v>84.615384615384613</v>
      </c>
      <c r="Q24" s="45">
        <f t="shared" si="4"/>
        <v>100</v>
      </c>
      <c r="R24" s="45">
        <f t="shared" si="5"/>
        <v>4</v>
      </c>
      <c r="S24" s="31"/>
      <c r="T24" s="57"/>
      <c r="U24" s="51"/>
      <c r="V24" s="31"/>
      <c r="W24" s="31"/>
      <c r="X24" s="31"/>
    </row>
    <row r="25" spans="1:24" ht="27" thickTop="1" thickBot="1" x14ac:dyDescent="0.25">
      <c r="A25" s="332" t="s">
        <v>97</v>
      </c>
      <c r="B25" s="300" t="s">
        <v>75</v>
      </c>
      <c r="C25" s="300">
        <v>25</v>
      </c>
      <c r="D25" s="301">
        <v>17</v>
      </c>
      <c r="E25" s="301">
        <v>8</v>
      </c>
      <c r="F25" s="301">
        <v>0</v>
      </c>
      <c r="H25" s="177" t="s">
        <v>97</v>
      </c>
      <c r="I25" s="35" t="s">
        <v>75</v>
      </c>
      <c r="J25" s="31">
        <v>92</v>
      </c>
      <c r="K25" s="31">
        <v>100</v>
      </c>
      <c r="L25" s="31">
        <v>4.8</v>
      </c>
      <c r="M25" s="31">
        <v>100</v>
      </c>
      <c r="N25" s="31">
        <v>100</v>
      </c>
      <c r="O25" s="31">
        <v>4.5</v>
      </c>
      <c r="P25" s="45">
        <f t="shared" si="3"/>
        <v>100</v>
      </c>
      <c r="Q25" s="45">
        <f t="shared" si="4"/>
        <v>100</v>
      </c>
      <c r="R25" s="45">
        <f t="shared" si="5"/>
        <v>4.68</v>
      </c>
      <c r="S25" s="31"/>
      <c r="T25" s="57"/>
      <c r="U25" s="51"/>
      <c r="V25" s="31"/>
      <c r="W25" s="31"/>
      <c r="X25" s="31"/>
    </row>
    <row r="26" spans="1:24" ht="39.75" thickTop="1" thickBot="1" x14ac:dyDescent="0.25">
      <c r="A26" s="332" t="s">
        <v>152</v>
      </c>
      <c r="B26" s="300" t="s">
        <v>93</v>
      </c>
      <c r="C26" s="300"/>
      <c r="D26" s="301"/>
      <c r="E26" s="301"/>
      <c r="F26" s="301"/>
      <c r="H26" s="177" t="s">
        <v>152</v>
      </c>
      <c r="I26" s="35" t="s">
        <v>93</v>
      </c>
      <c r="J26" s="31"/>
      <c r="K26" s="31"/>
      <c r="L26" s="31"/>
      <c r="M26" s="31">
        <v>60</v>
      </c>
      <c r="N26" s="31">
        <v>100</v>
      </c>
      <c r="O26" s="31">
        <v>3.6</v>
      </c>
      <c r="P26" s="45" t="e">
        <f t="shared" ref="P26:P27" si="12">((D26+E26)/C26)*100</f>
        <v>#DIV/0!</v>
      </c>
      <c r="Q26" s="45" t="e">
        <f t="shared" ref="Q26:Q27" si="13">((D26+E26+F26)/C26)*100</f>
        <v>#DIV/0!</v>
      </c>
      <c r="R26" s="45" t="e">
        <f t="shared" ref="R26:R27" si="14">(D26*5+E26*4+F26*3)/C26</f>
        <v>#DIV/0!</v>
      </c>
      <c r="S26" s="31"/>
      <c r="T26" s="57"/>
      <c r="U26" s="51"/>
      <c r="V26" s="31"/>
      <c r="W26" s="31"/>
      <c r="X26" s="31"/>
    </row>
    <row r="27" spans="1:24" ht="27.75" customHeight="1" thickTop="1" thickBot="1" x14ac:dyDescent="0.25">
      <c r="A27" s="332" t="s">
        <v>151</v>
      </c>
      <c r="B27" s="300" t="s">
        <v>67</v>
      </c>
      <c r="C27" s="300"/>
      <c r="D27" s="301"/>
      <c r="E27" s="301"/>
      <c r="F27" s="301"/>
      <c r="H27" s="177" t="s">
        <v>151</v>
      </c>
      <c r="I27" s="35" t="s">
        <v>67</v>
      </c>
      <c r="J27" s="31"/>
      <c r="K27" s="31"/>
      <c r="L27" s="31"/>
      <c r="M27" s="31">
        <v>54.6</v>
      </c>
      <c r="N27" s="31">
        <v>100</v>
      </c>
      <c r="O27" s="31">
        <v>3.6</v>
      </c>
      <c r="P27" s="45" t="e">
        <f t="shared" si="12"/>
        <v>#DIV/0!</v>
      </c>
      <c r="Q27" s="45" t="e">
        <f t="shared" si="13"/>
        <v>#DIV/0!</v>
      </c>
      <c r="R27" s="45" t="e">
        <f t="shared" si="14"/>
        <v>#DIV/0!</v>
      </c>
      <c r="S27" s="31"/>
      <c r="T27" s="57"/>
      <c r="U27" s="51"/>
      <c r="V27" s="31"/>
      <c r="W27" s="31"/>
      <c r="X27" s="31"/>
    </row>
    <row r="28" spans="1:24" ht="14.25" thickTop="1" x14ac:dyDescent="0.15"/>
  </sheetData>
  <mergeCells count="35">
    <mergeCell ref="A8:A14"/>
    <mergeCell ref="D3:D7"/>
    <mergeCell ref="E3:E7"/>
    <mergeCell ref="F3:F7"/>
    <mergeCell ref="A23:A24"/>
    <mergeCell ref="A15:A22"/>
    <mergeCell ref="A2:A7"/>
    <mergeCell ref="B2:B7"/>
    <mergeCell ref="D2:F2"/>
    <mergeCell ref="C2:C7"/>
    <mergeCell ref="T3:T7"/>
    <mergeCell ref="U3:U7"/>
    <mergeCell ref="V3:V7"/>
    <mergeCell ref="W3:W7"/>
    <mergeCell ref="H2:H7"/>
    <mergeCell ref="I2:I7"/>
    <mergeCell ref="J2:L2"/>
    <mergeCell ref="M2:O2"/>
    <mergeCell ref="P2:R2"/>
    <mergeCell ref="X3:X7"/>
    <mergeCell ref="H8:H14"/>
    <mergeCell ref="H15:H22"/>
    <mergeCell ref="H23:H24"/>
    <mergeCell ref="S2:U2"/>
    <mergeCell ref="V2:X2"/>
    <mergeCell ref="J3:J7"/>
    <mergeCell ref="K3:K7"/>
    <mergeCell ref="L3:L7"/>
    <mergeCell ref="M3:M7"/>
    <mergeCell ref="N3:N7"/>
    <mergeCell ref="O3:O7"/>
    <mergeCell ref="P3:P7"/>
    <mergeCell ref="Q3:Q7"/>
    <mergeCell ref="R3:R7"/>
    <mergeCell ref="S3:S7"/>
  </mergeCells>
  <pageMargins left="0.7" right="0.7" top="0.75" bottom="0.75" header="0.51180555555555496" footer="0.51180555555555496"/>
  <pageSetup paperSize="9" firstPageNumber="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zoomScaleNormal="100" zoomScalePageLayoutView="60" workbookViewId="0">
      <selection activeCell="P7" sqref="P7:R19"/>
    </sheetView>
  </sheetViews>
  <sheetFormatPr defaultRowHeight="13.5" x14ac:dyDescent="0.15"/>
  <cols>
    <col min="1" max="1" width="11.625" customWidth="1"/>
    <col min="2" max="4" width="4.625" customWidth="1"/>
    <col min="5" max="5" width="3.875" customWidth="1"/>
    <col min="6" max="6" width="3.5" customWidth="1"/>
    <col min="7" max="8" width="9.625"/>
    <col min="9" max="9" width="7.125" customWidth="1"/>
    <col min="10" max="11" width="3.75" customWidth="1"/>
    <col min="12" max="12" width="3.625" customWidth="1"/>
    <col min="13" max="13" width="3" customWidth="1"/>
    <col min="14" max="14" width="3.75" customWidth="1"/>
    <col min="15" max="15" width="3.375" customWidth="1"/>
    <col min="16" max="1014" width="9.625"/>
  </cols>
  <sheetData>
    <row r="1" spans="1:24" ht="16.5" customHeight="1" thickTop="1" thickBot="1" x14ac:dyDescent="0.2">
      <c r="A1" s="510" t="s">
        <v>53</v>
      </c>
      <c r="B1" s="518" t="s">
        <v>54</v>
      </c>
      <c r="C1" s="518" t="s">
        <v>261</v>
      </c>
      <c r="D1" s="509" t="s">
        <v>277</v>
      </c>
      <c r="E1" s="509"/>
      <c r="F1" s="509"/>
      <c r="H1" s="576" t="s">
        <v>53</v>
      </c>
      <c r="I1" s="577" t="s">
        <v>54</v>
      </c>
      <c r="J1" s="501" t="s">
        <v>55</v>
      </c>
      <c r="K1" s="501"/>
      <c r="L1" s="501"/>
      <c r="M1" s="501" t="s">
        <v>56</v>
      </c>
      <c r="N1" s="501"/>
      <c r="O1" s="501"/>
      <c r="P1" s="501" t="s">
        <v>57</v>
      </c>
      <c r="Q1" s="501"/>
      <c r="R1" s="501"/>
      <c r="S1" s="501" t="s">
        <v>58</v>
      </c>
      <c r="T1" s="501"/>
      <c r="U1" s="501"/>
      <c r="V1" s="501" t="s">
        <v>59</v>
      </c>
      <c r="W1" s="501"/>
      <c r="X1" s="501"/>
    </row>
    <row r="2" spans="1:24" ht="14.85" customHeight="1" thickTop="1" thickBot="1" x14ac:dyDescent="0.2">
      <c r="A2" s="510"/>
      <c r="B2" s="519"/>
      <c r="C2" s="519"/>
      <c r="D2" s="509">
        <v>5</v>
      </c>
      <c r="E2" s="509">
        <v>4</v>
      </c>
      <c r="F2" s="509">
        <v>3</v>
      </c>
      <c r="H2" s="576"/>
      <c r="I2" s="577"/>
      <c r="J2" s="502" t="s">
        <v>60</v>
      </c>
      <c r="K2" s="503" t="s">
        <v>61</v>
      </c>
      <c r="L2" s="502" t="s">
        <v>62</v>
      </c>
      <c r="M2" s="504" t="s">
        <v>60</v>
      </c>
      <c r="N2" s="504" t="s">
        <v>61</v>
      </c>
      <c r="O2" s="505" t="s">
        <v>62</v>
      </c>
      <c r="P2" s="504" t="s">
        <v>60</v>
      </c>
      <c r="Q2" s="504" t="s">
        <v>61</v>
      </c>
      <c r="R2" s="505" t="s">
        <v>62</v>
      </c>
      <c r="S2" s="497" t="s">
        <v>60</v>
      </c>
      <c r="T2" s="497" t="s">
        <v>61</v>
      </c>
      <c r="U2" s="497" t="s">
        <v>62</v>
      </c>
      <c r="V2" s="497" t="s">
        <v>60</v>
      </c>
      <c r="W2" s="497" t="s">
        <v>61</v>
      </c>
      <c r="X2" s="497" t="s">
        <v>62</v>
      </c>
    </row>
    <row r="3" spans="1:24" ht="15" thickTop="1" thickBot="1" x14ac:dyDescent="0.2">
      <c r="A3" s="510"/>
      <c r="B3" s="519"/>
      <c r="C3" s="519"/>
      <c r="D3" s="509"/>
      <c r="E3" s="509"/>
      <c r="F3" s="509"/>
      <c r="H3" s="576"/>
      <c r="I3" s="577"/>
      <c r="J3" s="502"/>
      <c r="K3" s="503"/>
      <c r="L3" s="502"/>
      <c r="M3" s="504"/>
      <c r="N3" s="504"/>
      <c r="O3" s="505"/>
      <c r="P3" s="504"/>
      <c r="Q3" s="504"/>
      <c r="R3" s="505"/>
      <c r="S3" s="497"/>
      <c r="T3" s="497"/>
      <c r="U3" s="497"/>
      <c r="V3" s="497"/>
      <c r="W3" s="497"/>
      <c r="X3" s="497"/>
    </row>
    <row r="4" spans="1:24" ht="15" thickTop="1" thickBot="1" x14ac:dyDescent="0.2">
      <c r="A4" s="510"/>
      <c r="B4" s="519"/>
      <c r="C4" s="519"/>
      <c r="D4" s="509"/>
      <c r="E4" s="509"/>
      <c r="F4" s="509"/>
      <c r="H4" s="576"/>
      <c r="I4" s="577"/>
      <c r="J4" s="502"/>
      <c r="K4" s="503"/>
      <c r="L4" s="502"/>
      <c r="M4" s="504"/>
      <c r="N4" s="504"/>
      <c r="O4" s="505"/>
      <c r="P4" s="504"/>
      <c r="Q4" s="504"/>
      <c r="R4" s="505"/>
      <c r="S4" s="497"/>
      <c r="T4" s="497"/>
      <c r="U4" s="497"/>
      <c r="V4" s="497"/>
      <c r="W4" s="497"/>
      <c r="X4" s="497"/>
    </row>
    <row r="5" spans="1:24" ht="15" thickTop="1" thickBot="1" x14ac:dyDescent="0.2">
      <c r="A5" s="510"/>
      <c r="B5" s="519"/>
      <c r="C5" s="519"/>
      <c r="D5" s="509"/>
      <c r="E5" s="509"/>
      <c r="F5" s="509"/>
      <c r="H5" s="576"/>
      <c r="I5" s="577"/>
      <c r="J5" s="502"/>
      <c r="K5" s="503"/>
      <c r="L5" s="502"/>
      <c r="M5" s="504"/>
      <c r="N5" s="504"/>
      <c r="O5" s="505"/>
      <c r="P5" s="504"/>
      <c r="Q5" s="504"/>
      <c r="R5" s="505"/>
      <c r="S5" s="497"/>
      <c r="T5" s="497"/>
      <c r="U5" s="497"/>
      <c r="V5" s="497"/>
      <c r="W5" s="497"/>
      <c r="X5" s="497"/>
    </row>
    <row r="6" spans="1:24" ht="37.5" customHeight="1" thickTop="1" thickBot="1" x14ac:dyDescent="0.2">
      <c r="A6" s="510"/>
      <c r="B6" s="520"/>
      <c r="C6" s="520"/>
      <c r="D6" s="509"/>
      <c r="E6" s="509"/>
      <c r="F6" s="509"/>
      <c r="H6" s="576"/>
      <c r="I6" s="577"/>
      <c r="J6" s="502"/>
      <c r="K6" s="503"/>
      <c r="L6" s="502"/>
      <c r="M6" s="504"/>
      <c r="N6" s="504"/>
      <c r="O6" s="505"/>
      <c r="P6" s="504"/>
      <c r="Q6" s="504"/>
      <c r="R6" s="505"/>
      <c r="S6" s="497"/>
      <c r="T6" s="497"/>
      <c r="U6" s="497"/>
      <c r="V6" s="497"/>
      <c r="W6" s="497"/>
      <c r="X6" s="497"/>
    </row>
    <row r="7" spans="1:24" ht="15.75" thickTop="1" thickBot="1" x14ac:dyDescent="0.25">
      <c r="A7" s="537" t="s">
        <v>26</v>
      </c>
      <c r="B7" s="300" t="s">
        <v>71</v>
      </c>
      <c r="C7" s="300">
        <v>24</v>
      </c>
      <c r="D7" s="301">
        <v>4</v>
      </c>
      <c r="E7" s="301">
        <v>15</v>
      </c>
      <c r="F7" s="301">
        <v>5</v>
      </c>
      <c r="H7" s="571" t="s">
        <v>26</v>
      </c>
      <c r="I7" s="37" t="s">
        <v>71</v>
      </c>
      <c r="J7" s="31">
        <v>95.8</v>
      </c>
      <c r="K7" s="31">
        <v>100</v>
      </c>
      <c r="L7" s="31">
        <v>4.3</v>
      </c>
      <c r="M7" s="31">
        <v>87.5</v>
      </c>
      <c r="N7" s="31">
        <v>100</v>
      </c>
      <c r="O7" s="31">
        <v>4</v>
      </c>
      <c r="P7" s="45">
        <f t="shared" ref="P7" si="0">((D7+E7)/C7)*100</f>
        <v>79.166666666666657</v>
      </c>
      <c r="Q7" s="45">
        <f t="shared" ref="Q7" si="1">((D7+E7+F7)/C7)*100</f>
        <v>100</v>
      </c>
      <c r="R7" s="45">
        <f t="shared" ref="R7" si="2">(D7*5+E7*4+F7*3)/C7</f>
        <v>3.9583333333333335</v>
      </c>
      <c r="S7" s="31"/>
      <c r="T7" s="31"/>
      <c r="U7" s="31"/>
      <c r="V7" s="31"/>
      <c r="W7" s="31"/>
      <c r="X7" s="31"/>
    </row>
    <row r="8" spans="1:24" ht="15.75" thickTop="1" thickBot="1" x14ac:dyDescent="0.25">
      <c r="A8" s="537"/>
      <c r="B8" s="300" t="s">
        <v>77</v>
      </c>
      <c r="C8" s="300">
        <v>25</v>
      </c>
      <c r="D8" s="301">
        <v>8</v>
      </c>
      <c r="E8" s="301">
        <v>12</v>
      </c>
      <c r="F8" s="301">
        <v>5</v>
      </c>
      <c r="H8" s="571"/>
      <c r="I8" s="35" t="s">
        <v>77</v>
      </c>
      <c r="J8" s="31">
        <v>84</v>
      </c>
      <c r="K8" s="31">
        <v>100</v>
      </c>
      <c r="L8" s="31">
        <v>4.2</v>
      </c>
      <c r="M8" s="31">
        <v>80</v>
      </c>
      <c r="N8" s="31">
        <v>100</v>
      </c>
      <c r="O8" s="31">
        <v>4.0999999999999996</v>
      </c>
      <c r="P8" s="45">
        <f t="shared" ref="P8:P19" si="3">((D8+E8)/C8)*100</f>
        <v>80</v>
      </c>
      <c r="Q8" s="45">
        <f t="shared" ref="Q8:Q19" si="4">((D8+E8+F8)/C8)*100</f>
        <v>100</v>
      </c>
      <c r="R8" s="45">
        <f t="shared" ref="R8:R19" si="5">(D8*5+E8*4+F8*3)/C8</f>
        <v>4.12</v>
      </c>
      <c r="S8" s="31"/>
      <c r="T8" s="31"/>
      <c r="U8" s="31"/>
      <c r="V8" s="31"/>
      <c r="W8" s="31"/>
      <c r="X8" s="31"/>
    </row>
    <row r="9" spans="1:24" ht="15.75" thickTop="1" thickBot="1" x14ac:dyDescent="0.25">
      <c r="A9" s="537"/>
      <c r="B9" s="300" t="s">
        <v>78</v>
      </c>
      <c r="C9" s="300">
        <v>25</v>
      </c>
      <c r="D9" s="301">
        <v>1</v>
      </c>
      <c r="E9" s="301">
        <v>12</v>
      </c>
      <c r="F9" s="301">
        <v>12</v>
      </c>
      <c r="H9" s="571"/>
      <c r="I9" s="35" t="s">
        <v>78</v>
      </c>
      <c r="J9" s="31">
        <v>56</v>
      </c>
      <c r="K9" s="31">
        <v>100</v>
      </c>
      <c r="L9" s="31">
        <v>3.7</v>
      </c>
      <c r="M9" s="31">
        <v>44</v>
      </c>
      <c r="N9" s="31">
        <v>100</v>
      </c>
      <c r="O9" s="31">
        <v>3.5</v>
      </c>
      <c r="P9" s="464">
        <f t="shared" si="3"/>
        <v>52</v>
      </c>
      <c r="Q9" s="45">
        <f t="shared" si="4"/>
        <v>100</v>
      </c>
      <c r="R9" s="45">
        <f t="shared" si="5"/>
        <v>3.56</v>
      </c>
      <c r="S9" s="31"/>
      <c r="T9" s="31"/>
      <c r="U9" s="31"/>
      <c r="V9" s="31"/>
      <c r="W9" s="31"/>
      <c r="X9" s="31"/>
    </row>
    <row r="10" spans="1:24" ht="15.75" thickTop="1" thickBot="1" x14ac:dyDescent="0.25">
      <c r="A10" s="537"/>
      <c r="B10" s="300" t="s">
        <v>95</v>
      </c>
      <c r="C10" s="300">
        <v>18</v>
      </c>
      <c r="D10" s="301">
        <v>0</v>
      </c>
      <c r="E10" s="301">
        <v>5</v>
      </c>
      <c r="F10" s="301">
        <v>13</v>
      </c>
      <c r="H10" s="571"/>
      <c r="I10" s="35" t="s">
        <v>95</v>
      </c>
      <c r="J10" s="31">
        <v>36.799999999999997</v>
      </c>
      <c r="K10" s="31">
        <v>100</v>
      </c>
      <c r="L10" s="31">
        <v>3.4</v>
      </c>
      <c r="M10" s="31">
        <v>33.299999999999997</v>
      </c>
      <c r="N10" s="31">
        <v>100</v>
      </c>
      <c r="O10" s="31">
        <v>3.3</v>
      </c>
      <c r="P10" s="45">
        <f t="shared" si="3"/>
        <v>27.777777777777779</v>
      </c>
      <c r="Q10" s="45">
        <f t="shared" si="4"/>
        <v>100</v>
      </c>
      <c r="R10" s="45">
        <f t="shared" si="5"/>
        <v>3.2777777777777777</v>
      </c>
      <c r="S10" s="31"/>
      <c r="T10" s="31"/>
      <c r="U10" s="31"/>
      <c r="V10" s="31"/>
      <c r="W10" s="31"/>
      <c r="X10" s="31"/>
    </row>
    <row r="11" spans="1:24" ht="15.75" thickTop="1" thickBot="1" x14ac:dyDescent="0.25">
      <c r="A11" s="537"/>
      <c r="B11" s="300" t="s">
        <v>96</v>
      </c>
      <c r="C11" s="300">
        <v>25</v>
      </c>
      <c r="D11" s="301">
        <v>0</v>
      </c>
      <c r="E11" s="301">
        <v>20</v>
      </c>
      <c r="F11" s="301">
        <v>5</v>
      </c>
      <c r="H11" s="571"/>
      <c r="I11" s="35" t="s">
        <v>96</v>
      </c>
      <c r="J11" s="31">
        <v>52</v>
      </c>
      <c r="K11" s="31">
        <v>100</v>
      </c>
      <c r="L11" s="31">
        <v>3.7</v>
      </c>
      <c r="M11" s="31">
        <v>88</v>
      </c>
      <c r="N11" s="31">
        <v>100</v>
      </c>
      <c r="O11" s="31">
        <v>4.0999999999999996</v>
      </c>
      <c r="P11" s="45">
        <f t="shared" si="3"/>
        <v>80</v>
      </c>
      <c r="Q11" s="45">
        <f t="shared" si="4"/>
        <v>100</v>
      </c>
      <c r="R11" s="45">
        <f t="shared" si="5"/>
        <v>3.8</v>
      </c>
      <c r="S11" s="31"/>
      <c r="T11" s="31"/>
      <c r="U11" s="31"/>
      <c r="V11" s="31"/>
      <c r="W11" s="31"/>
      <c r="X11" s="31"/>
    </row>
    <row r="12" spans="1:24" ht="15.75" thickTop="1" thickBot="1" x14ac:dyDescent="0.25">
      <c r="A12" s="537"/>
      <c r="B12" s="300" t="s">
        <v>79</v>
      </c>
      <c r="C12" s="300">
        <v>22</v>
      </c>
      <c r="D12" s="301">
        <v>4</v>
      </c>
      <c r="E12" s="301">
        <v>15</v>
      </c>
      <c r="F12" s="301">
        <v>3</v>
      </c>
      <c r="H12" s="571"/>
      <c r="I12" s="35" t="s">
        <v>79</v>
      </c>
      <c r="J12" s="31">
        <v>80.95</v>
      </c>
      <c r="K12" s="31">
        <v>100</v>
      </c>
      <c r="L12" s="31">
        <v>4.5</v>
      </c>
      <c r="M12" s="31">
        <v>95.5</v>
      </c>
      <c r="N12" s="31">
        <v>100</v>
      </c>
      <c r="O12" s="31">
        <v>4.2</v>
      </c>
      <c r="P12" s="45">
        <f t="shared" si="3"/>
        <v>86.36363636363636</v>
      </c>
      <c r="Q12" s="45">
        <f t="shared" si="4"/>
        <v>100</v>
      </c>
      <c r="R12" s="45">
        <f t="shared" si="5"/>
        <v>4.0454545454545459</v>
      </c>
      <c r="S12" s="31"/>
      <c r="T12" s="31"/>
      <c r="U12" s="31"/>
      <c r="V12" s="31"/>
      <c r="W12" s="31"/>
      <c r="X12" s="31"/>
    </row>
    <row r="13" spans="1:24" ht="15.75" thickTop="1" thickBot="1" x14ac:dyDescent="0.25">
      <c r="A13" s="537"/>
      <c r="B13" s="300" t="s">
        <v>72</v>
      </c>
      <c r="C13" s="300">
        <v>25</v>
      </c>
      <c r="D13" s="301">
        <v>3</v>
      </c>
      <c r="E13" s="301">
        <v>18</v>
      </c>
      <c r="F13" s="301">
        <v>4</v>
      </c>
      <c r="H13" s="571"/>
      <c r="I13" s="35" t="s">
        <v>72</v>
      </c>
      <c r="J13" s="31">
        <v>92</v>
      </c>
      <c r="K13" s="31">
        <v>100</v>
      </c>
      <c r="L13" s="31">
        <v>4.2</v>
      </c>
      <c r="M13" s="31">
        <v>84</v>
      </c>
      <c r="N13" s="31">
        <v>100</v>
      </c>
      <c r="O13" s="31">
        <v>4</v>
      </c>
      <c r="P13" s="45">
        <f t="shared" si="3"/>
        <v>84</v>
      </c>
      <c r="Q13" s="45">
        <f t="shared" si="4"/>
        <v>100</v>
      </c>
      <c r="R13" s="45">
        <f t="shared" si="5"/>
        <v>3.96</v>
      </c>
      <c r="S13" s="31"/>
      <c r="T13" s="31"/>
      <c r="U13" s="31"/>
      <c r="V13" s="31"/>
      <c r="W13" s="31"/>
      <c r="X13" s="31"/>
    </row>
    <row r="14" spans="1:24" ht="15.75" thickTop="1" thickBot="1" x14ac:dyDescent="0.25">
      <c r="A14" s="537"/>
      <c r="B14" s="300" t="s">
        <v>83</v>
      </c>
      <c r="C14" s="300">
        <v>25</v>
      </c>
      <c r="D14" s="301">
        <v>4</v>
      </c>
      <c r="E14" s="301">
        <v>12</v>
      </c>
      <c r="F14" s="301">
        <v>9</v>
      </c>
      <c r="H14" s="571"/>
      <c r="I14" s="35" t="s">
        <v>83</v>
      </c>
      <c r="J14" s="31">
        <v>88</v>
      </c>
      <c r="K14" s="31">
        <v>100</v>
      </c>
      <c r="L14" s="31">
        <v>4.0999999999999996</v>
      </c>
      <c r="M14" s="31">
        <v>72</v>
      </c>
      <c r="N14" s="31">
        <v>100</v>
      </c>
      <c r="O14" s="31">
        <v>3.8</v>
      </c>
      <c r="P14" s="464">
        <f t="shared" si="3"/>
        <v>64</v>
      </c>
      <c r="Q14" s="45">
        <f t="shared" si="4"/>
        <v>100</v>
      </c>
      <c r="R14" s="45">
        <f t="shared" si="5"/>
        <v>3.8</v>
      </c>
      <c r="S14" s="31"/>
      <c r="T14" s="31"/>
      <c r="U14" s="31"/>
      <c r="V14" s="31"/>
      <c r="W14" s="31"/>
      <c r="X14" s="31"/>
    </row>
    <row r="15" spans="1:24" ht="15.75" thickTop="1" thickBot="1" x14ac:dyDescent="0.25">
      <c r="A15" s="537"/>
      <c r="B15" s="300" t="s">
        <v>139</v>
      </c>
      <c r="C15" s="300">
        <v>18</v>
      </c>
      <c r="D15" s="301">
        <v>1</v>
      </c>
      <c r="E15" s="301">
        <v>4</v>
      </c>
      <c r="F15" s="301">
        <v>13</v>
      </c>
      <c r="H15" s="571"/>
      <c r="I15" s="35" t="s">
        <v>139</v>
      </c>
      <c r="J15" s="31">
        <v>61.1</v>
      </c>
      <c r="K15" s="31">
        <v>100</v>
      </c>
      <c r="L15" s="31">
        <v>3.7</v>
      </c>
      <c r="M15" s="31">
        <v>33.4</v>
      </c>
      <c r="N15" s="31">
        <v>100</v>
      </c>
      <c r="O15" s="31">
        <v>3.4</v>
      </c>
      <c r="P15" s="45">
        <f t="shared" si="3"/>
        <v>27.777777777777779</v>
      </c>
      <c r="Q15" s="45">
        <f t="shared" si="4"/>
        <v>100</v>
      </c>
      <c r="R15" s="45">
        <f t="shared" si="5"/>
        <v>3.3333333333333335</v>
      </c>
      <c r="S15" s="31"/>
      <c r="T15" s="31"/>
      <c r="U15" s="31"/>
      <c r="V15" s="31"/>
      <c r="W15" s="31"/>
      <c r="X15" s="31"/>
    </row>
    <row r="16" spans="1:24" ht="17.25" customHeight="1" thickTop="1" thickBot="1" x14ac:dyDescent="0.25">
      <c r="A16" s="537"/>
      <c r="B16" s="300" t="s">
        <v>140</v>
      </c>
      <c r="C16" s="300">
        <v>21</v>
      </c>
      <c r="D16" s="301">
        <v>1</v>
      </c>
      <c r="E16" s="301">
        <v>8</v>
      </c>
      <c r="F16" s="301">
        <v>12</v>
      </c>
      <c r="H16" s="571"/>
      <c r="I16" s="35" t="s">
        <v>140</v>
      </c>
      <c r="J16" s="31">
        <v>54.5</v>
      </c>
      <c r="K16" s="31">
        <v>100</v>
      </c>
      <c r="L16" s="31">
        <v>3.7</v>
      </c>
      <c r="M16" s="31">
        <v>54.5</v>
      </c>
      <c r="N16" s="31">
        <v>100</v>
      </c>
      <c r="O16" s="31">
        <v>3.6</v>
      </c>
      <c r="P16" s="45">
        <f t="shared" si="3"/>
        <v>42.857142857142854</v>
      </c>
      <c r="Q16" s="45">
        <f t="shared" si="4"/>
        <v>100</v>
      </c>
      <c r="R16" s="45">
        <f t="shared" si="5"/>
        <v>3.4761904761904763</v>
      </c>
      <c r="S16" s="31"/>
      <c r="T16" s="31"/>
      <c r="U16" s="31"/>
      <c r="V16" s="31"/>
      <c r="W16" s="31"/>
      <c r="X16" s="31"/>
    </row>
    <row r="17" spans="1:24" ht="15.75" thickTop="1" thickBot="1" x14ac:dyDescent="0.25">
      <c r="A17" s="537" t="s">
        <v>20</v>
      </c>
      <c r="B17" s="300" t="s">
        <v>78</v>
      </c>
      <c r="C17" s="300">
        <v>12</v>
      </c>
      <c r="D17" s="301">
        <v>4</v>
      </c>
      <c r="E17" s="301">
        <v>7</v>
      </c>
      <c r="F17" s="301">
        <v>1</v>
      </c>
      <c r="H17" s="571" t="s">
        <v>20</v>
      </c>
      <c r="I17" s="35" t="s">
        <v>78</v>
      </c>
      <c r="J17" s="31">
        <v>100</v>
      </c>
      <c r="K17" s="31">
        <v>100</v>
      </c>
      <c r="L17" s="31">
        <v>4.5999999999999996</v>
      </c>
      <c r="M17" s="31">
        <v>83.3</v>
      </c>
      <c r="N17" s="31">
        <v>100</v>
      </c>
      <c r="O17" s="31">
        <v>4.2</v>
      </c>
      <c r="P17" s="465">
        <f>((D17+E17)/C17)*100</f>
        <v>91.666666666666657</v>
      </c>
      <c r="Q17" s="45">
        <f t="shared" si="4"/>
        <v>100</v>
      </c>
      <c r="R17" s="45">
        <f t="shared" si="5"/>
        <v>4.25</v>
      </c>
      <c r="S17" s="31"/>
      <c r="T17" s="31"/>
      <c r="U17" s="31"/>
      <c r="V17" s="31"/>
      <c r="W17" s="31"/>
      <c r="X17" s="31"/>
    </row>
    <row r="18" spans="1:24" ht="15.75" thickTop="1" thickBot="1" x14ac:dyDescent="0.25">
      <c r="A18" s="537"/>
      <c r="B18" s="300" t="s">
        <v>83</v>
      </c>
      <c r="C18" s="300">
        <v>12</v>
      </c>
      <c r="D18" s="301">
        <v>7</v>
      </c>
      <c r="E18" s="301">
        <v>4</v>
      </c>
      <c r="F18" s="301">
        <v>1</v>
      </c>
      <c r="H18" s="571"/>
      <c r="I18" s="35" t="s">
        <v>83</v>
      </c>
      <c r="J18" s="31">
        <v>100</v>
      </c>
      <c r="K18" s="31">
        <v>100</v>
      </c>
      <c r="L18" s="31">
        <v>4.7</v>
      </c>
      <c r="M18" s="31">
        <v>91.7</v>
      </c>
      <c r="N18" s="31">
        <v>100</v>
      </c>
      <c r="O18" s="31">
        <v>4.7</v>
      </c>
      <c r="P18" s="465">
        <f t="shared" si="3"/>
        <v>91.666666666666657</v>
      </c>
      <c r="Q18" s="45">
        <f t="shared" si="4"/>
        <v>100</v>
      </c>
      <c r="R18" s="45">
        <f t="shared" si="5"/>
        <v>4.5</v>
      </c>
      <c r="S18" s="31"/>
      <c r="T18" s="31"/>
      <c r="U18" s="31"/>
      <c r="V18" s="31"/>
      <c r="W18" s="31"/>
      <c r="X18" s="31"/>
    </row>
    <row r="19" spans="1:24" ht="15.75" thickTop="1" thickBot="1" x14ac:dyDescent="0.25">
      <c r="A19" s="174" t="s">
        <v>117</v>
      </c>
      <c r="B19" s="300" t="s">
        <v>82</v>
      </c>
      <c r="C19" s="300">
        <v>26</v>
      </c>
      <c r="D19" s="301">
        <v>7</v>
      </c>
      <c r="E19" s="301">
        <v>13</v>
      </c>
      <c r="F19" s="301">
        <v>6</v>
      </c>
      <c r="H19" s="171" t="s">
        <v>117</v>
      </c>
      <c r="I19" s="35" t="s">
        <v>82</v>
      </c>
      <c r="J19" s="31">
        <v>88.5</v>
      </c>
      <c r="K19" s="31">
        <v>100</v>
      </c>
      <c r="L19" s="31">
        <v>4.3</v>
      </c>
      <c r="M19" s="31">
        <v>69</v>
      </c>
      <c r="N19" s="31">
        <v>100</v>
      </c>
      <c r="O19" s="31">
        <v>3.9</v>
      </c>
      <c r="P19" s="45">
        <f t="shared" si="3"/>
        <v>76.923076923076934</v>
      </c>
      <c r="Q19" s="45">
        <f t="shared" si="4"/>
        <v>100</v>
      </c>
      <c r="R19" s="45">
        <f t="shared" si="5"/>
        <v>4.0384615384615383</v>
      </c>
      <c r="S19" s="31"/>
      <c r="T19" s="31"/>
      <c r="U19" s="31"/>
      <c r="V19" s="31"/>
      <c r="W19" s="31"/>
      <c r="X19" s="31"/>
    </row>
    <row r="20" spans="1:24" ht="14.25" thickTop="1" x14ac:dyDescent="0.15"/>
  </sheetData>
  <mergeCells count="33">
    <mergeCell ref="A7:A16"/>
    <mergeCell ref="A17:A18"/>
    <mergeCell ref="D2:D6"/>
    <mergeCell ref="E2:E6"/>
    <mergeCell ref="F2:F6"/>
    <mergeCell ref="A1:A6"/>
    <mergeCell ref="B1:B6"/>
    <mergeCell ref="D1:F1"/>
    <mergeCell ref="C1:C6"/>
    <mergeCell ref="U2:U6"/>
    <mergeCell ref="V2:V6"/>
    <mergeCell ref="W2:W6"/>
    <mergeCell ref="H1:H6"/>
    <mergeCell ref="I1:I6"/>
    <mergeCell ref="J1:L1"/>
    <mergeCell ref="M1:O1"/>
    <mergeCell ref="P1:R1"/>
    <mergeCell ref="X2:X6"/>
    <mergeCell ref="H7:H16"/>
    <mergeCell ref="H17:H18"/>
    <mergeCell ref="S1:U1"/>
    <mergeCell ref="V1:X1"/>
    <mergeCell ref="J2:J6"/>
    <mergeCell ref="K2:K6"/>
    <mergeCell ref="L2:L6"/>
    <mergeCell ref="M2:M6"/>
    <mergeCell ref="N2:N6"/>
    <mergeCell ref="O2:O6"/>
    <mergeCell ref="P2:P6"/>
    <mergeCell ref="Q2:Q6"/>
    <mergeCell ref="R2:R6"/>
    <mergeCell ref="S2:S6"/>
    <mergeCell ref="T2:T6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1"/>
  <sheetViews>
    <sheetView tabSelected="1" zoomScale="120" zoomScaleNormal="120" zoomScalePageLayoutView="60" workbookViewId="0">
      <selection activeCell="U7" sqref="U7"/>
    </sheetView>
  </sheetViews>
  <sheetFormatPr defaultRowHeight="13.5" x14ac:dyDescent="0.15"/>
  <cols>
    <col min="1" max="1" width="20.125" style="345" customWidth="1"/>
    <col min="2" max="2" width="3.5" style="345" customWidth="1"/>
    <col min="3" max="3" width="3.625" style="345" customWidth="1"/>
    <col min="4" max="5" width="3.375" style="345" customWidth="1"/>
    <col min="6" max="6" width="3.875" style="345" customWidth="1"/>
    <col min="7" max="7" width="3.75" style="345" customWidth="1"/>
    <col min="8" max="8" width="3.625" style="345" customWidth="1"/>
    <col min="9" max="9" width="3.5" style="345" customWidth="1"/>
    <col min="10" max="10" width="3.875" style="345" customWidth="1"/>
    <col min="11" max="11" width="4.75" style="345" customWidth="1"/>
    <col min="12" max="12" width="4" style="345" customWidth="1"/>
    <col min="13" max="13" width="3.25" style="345" customWidth="1"/>
    <col min="14" max="14" width="3.625" style="345" customWidth="1"/>
    <col min="15" max="15" width="3.125" style="345" customWidth="1"/>
    <col min="16" max="16" width="3" style="345" customWidth="1"/>
    <col min="17" max="17" width="3.625" style="345" customWidth="1"/>
    <col min="18" max="18" width="4.25" style="345" customWidth="1"/>
    <col min="19" max="19" width="3.5" style="345" customWidth="1"/>
    <col min="20" max="22" width="3.375" style="345" customWidth="1"/>
    <col min="23" max="23" width="3" style="345" customWidth="1"/>
    <col min="24" max="24" width="3.75" style="345" customWidth="1"/>
    <col min="25" max="25" width="3.375" style="345" customWidth="1"/>
    <col min="26" max="26" width="3.625" style="345" customWidth="1"/>
    <col min="27" max="27" width="3.75" style="345" customWidth="1"/>
    <col min="28" max="28" width="3.875" style="345" customWidth="1"/>
    <col min="29" max="29" width="5.25" style="345" customWidth="1"/>
    <col min="30" max="30" width="3.5" style="345" customWidth="1"/>
    <col min="31" max="31" width="3.75" style="345" customWidth="1"/>
    <col min="32" max="32" width="4.375" style="345" customWidth="1"/>
    <col min="33" max="33" width="3.75" style="345" customWidth="1"/>
    <col min="34" max="34" width="4.125" style="345" customWidth="1"/>
    <col min="35" max="35" width="5.75" style="345" customWidth="1"/>
    <col min="36" max="36" width="3.375" style="345" customWidth="1"/>
    <col min="37" max="37" width="4.625" style="345" customWidth="1"/>
    <col min="38" max="16384" width="9" style="345"/>
  </cols>
  <sheetData>
    <row r="1" spans="1:35" x14ac:dyDescent="0.15">
      <c r="A1" s="493" t="s">
        <v>288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1"/>
      <c r="AD1" s="1"/>
    </row>
    <row r="2" spans="1:35" ht="15" customHeight="1" x14ac:dyDescent="0.2">
      <c r="A2" s="343"/>
      <c r="B2" s="469" t="s">
        <v>0</v>
      </c>
      <c r="C2" s="469"/>
      <c r="D2" s="469"/>
      <c r="E2" s="469"/>
      <c r="F2" s="469"/>
      <c r="G2" s="469" t="s">
        <v>1</v>
      </c>
      <c r="H2" s="469"/>
      <c r="I2" s="469"/>
      <c r="J2" s="469"/>
      <c r="K2" s="469"/>
      <c r="L2" s="469"/>
      <c r="M2" s="469" t="s">
        <v>2</v>
      </c>
      <c r="N2" s="469"/>
      <c r="O2" s="469"/>
      <c r="P2" s="469"/>
      <c r="Q2" s="469"/>
      <c r="R2" s="469"/>
      <c r="S2" s="469" t="s">
        <v>3</v>
      </c>
      <c r="T2" s="469"/>
      <c r="U2" s="469"/>
      <c r="V2" s="469"/>
      <c r="W2" s="469"/>
      <c r="X2" s="469"/>
      <c r="Y2" s="469" t="s">
        <v>4</v>
      </c>
      <c r="Z2" s="469"/>
      <c r="AA2" s="469"/>
      <c r="AB2" s="469"/>
      <c r="AC2" s="494" t="s">
        <v>5</v>
      </c>
      <c r="AD2" s="495"/>
      <c r="AE2" s="496"/>
      <c r="AF2" s="469" t="s">
        <v>6</v>
      </c>
      <c r="AG2" s="470"/>
      <c r="AH2" s="471"/>
      <c r="AI2" s="492" t="s">
        <v>7</v>
      </c>
    </row>
    <row r="3" spans="1:35" ht="10.5" customHeight="1" x14ac:dyDescent="0.2">
      <c r="A3" s="90" t="s">
        <v>8</v>
      </c>
      <c r="B3" s="4" t="s">
        <v>9</v>
      </c>
      <c r="C3" s="4" t="s">
        <v>10</v>
      </c>
      <c r="D3" s="4" t="s">
        <v>11</v>
      </c>
      <c r="E3" s="4" t="s">
        <v>12</v>
      </c>
      <c r="F3" s="5" t="s">
        <v>14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6" t="s">
        <v>14</v>
      </c>
      <c r="M3" s="7" t="s">
        <v>9</v>
      </c>
      <c r="N3" s="4" t="s">
        <v>10</v>
      </c>
      <c r="O3" s="4" t="s">
        <v>11</v>
      </c>
      <c r="P3" s="4" t="s">
        <v>12</v>
      </c>
      <c r="Q3" s="4" t="s">
        <v>13</v>
      </c>
      <c r="R3" s="6" t="s">
        <v>14</v>
      </c>
      <c r="S3" s="4" t="s">
        <v>9</v>
      </c>
      <c r="T3" s="4" t="s">
        <v>10</v>
      </c>
      <c r="U3" s="4" t="s">
        <v>11</v>
      </c>
      <c r="V3" s="4" t="s">
        <v>12</v>
      </c>
      <c r="W3" s="4" t="s">
        <v>13</v>
      </c>
      <c r="X3" s="6" t="s">
        <v>14</v>
      </c>
      <c r="Y3" s="4" t="s">
        <v>9</v>
      </c>
      <c r="Z3" s="4" t="s">
        <v>10</v>
      </c>
      <c r="AA3" s="4" t="s">
        <v>11</v>
      </c>
      <c r="AB3" s="8" t="s">
        <v>14</v>
      </c>
      <c r="AC3" s="8" t="s">
        <v>9</v>
      </c>
      <c r="AD3" s="8" t="s">
        <v>10</v>
      </c>
      <c r="AE3" s="9" t="s">
        <v>14</v>
      </c>
      <c r="AF3" s="9" t="s">
        <v>9</v>
      </c>
      <c r="AG3" s="9" t="s">
        <v>10</v>
      </c>
      <c r="AH3" s="10" t="s">
        <v>14</v>
      </c>
      <c r="AI3" s="492"/>
    </row>
    <row r="4" spans="1:35" ht="12" customHeight="1" x14ac:dyDescent="0.2">
      <c r="A4" s="11" t="s">
        <v>15</v>
      </c>
      <c r="B4" s="25">
        <f>Дворяткина!$P$8</f>
        <v>32</v>
      </c>
      <c r="C4" s="25">
        <f>Зубенко!$P$8</f>
        <v>39.130434782608695</v>
      </c>
      <c r="D4" s="25">
        <f>Зубенко!$P$9</f>
        <v>64</v>
      </c>
      <c r="E4" s="25">
        <f>Барихин!$P$9</f>
        <v>45.454545454545453</v>
      </c>
      <c r="F4" s="346">
        <f>AVERAGE(B4:E4)</f>
        <v>45.146245059288532</v>
      </c>
      <c r="G4" s="25">
        <f>Якунина!$P$8</f>
        <v>38.461538461538467</v>
      </c>
      <c r="H4" s="25">
        <f>Поленова!$P$8</f>
        <v>34.615384615384613</v>
      </c>
      <c r="I4" s="25">
        <f>Дворяткина!$P$9</f>
        <v>22.222222222222221</v>
      </c>
      <c r="J4" s="25">
        <f>Степанюгина!$P$8</f>
        <v>42.307692307692307</v>
      </c>
      <c r="K4" s="25">
        <f>РОманенко!$P$8</f>
        <v>50</v>
      </c>
      <c r="L4" s="346">
        <f>AVERAGE(G4:K4)</f>
        <v>37.521367521367516</v>
      </c>
      <c r="M4" s="25">
        <f>Васильева!$P$8</f>
        <v>50</v>
      </c>
      <c r="N4" s="25">
        <f>Барихин!$P$10</f>
        <v>48</v>
      </c>
      <c r="O4" s="25">
        <f>Федулова!$P$8</f>
        <v>56.000000000000007</v>
      </c>
      <c r="P4" s="25">
        <f>Зубенко!$P$10</f>
        <v>33.333333333333329</v>
      </c>
      <c r="Q4" s="25">
        <f>Степанюгина!$P$9</f>
        <v>52</v>
      </c>
      <c r="R4" s="346">
        <f>AVERAGE(M4:Q4)</f>
        <v>47.86666666666666</v>
      </c>
      <c r="S4" s="25">
        <f>Якунина!$P$9</f>
        <v>50</v>
      </c>
      <c r="T4" s="25">
        <f>Поленова!$P$9</f>
        <v>40</v>
      </c>
      <c r="U4" s="25">
        <f>РОманенко!$P$9</f>
        <v>68</v>
      </c>
      <c r="V4" s="25">
        <f>РОманенко!$P$10</f>
        <v>38.888888888888893</v>
      </c>
      <c r="W4" s="25">
        <f>Степанюгина!$P$11</f>
        <v>23.809523809523807</v>
      </c>
      <c r="X4" s="346">
        <f>AVERAGE(S4:W4)</f>
        <v>44.139682539682539</v>
      </c>
      <c r="Y4" s="25">
        <f>Дворяткина!$P$10</f>
        <v>36</v>
      </c>
      <c r="Z4" s="25">
        <f>Степанюгина!$P$10</f>
        <v>52</v>
      </c>
      <c r="AA4" s="25">
        <f>РОманенко!$P$11</f>
        <v>58.333333333333336</v>
      </c>
      <c r="AB4" s="347">
        <f>AVERAGE(Y4:AA4)</f>
        <v>48.777777777777779</v>
      </c>
      <c r="AC4" s="348"/>
      <c r="AD4" s="349"/>
      <c r="AE4" s="350"/>
      <c r="AF4" s="108"/>
      <c r="AG4" s="351"/>
      <c r="AH4" s="352"/>
      <c r="AI4" s="353">
        <f>AVERAGE(F4,L4,R4,X4,AB4)</f>
        <v>44.690347912956611</v>
      </c>
    </row>
    <row r="5" spans="1:35" ht="10.5" customHeight="1" x14ac:dyDescent="0.2">
      <c r="A5" s="12" t="s">
        <v>16</v>
      </c>
      <c r="B5" s="25">
        <f>Дворяткина!$P$11</f>
        <v>32</v>
      </c>
      <c r="C5" s="25">
        <f>Карелина!$P$8</f>
        <v>82.608695652173907</v>
      </c>
      <c r="D5" s="25">
        <f>Карелина!$P$9</f>
        <v>96</v>
      </c>
      <c r="E5" s="25">
        <f>Барихин!$P$13</f>
        <v>68.181818181818173</v>
      </c>
      <c r="F5" s="346">
        <f t="shared" ref="F5:F58" si="0">AVERAGE(B5:E5)</f>
        <v>69.697628458498016</v>
      </c>
      <c r="G5" s="25">
        <f>Якунина!$P$11</f>
        <v>46.153846153846153</v>
      </c>
      <c r="H5" s="25">
        <f>Поленова!$P$11</f>
        <v>69.230769230769226</v>
      </c>
      <c r="I5" s="25">
        <f>Дворяткина!$P$12</f>
        <v>40.74074074074074</v>
      </c>
      <c r="J5" s="25">
        <f>Степанюгина!$P$12</f>
        <v>57.692307692307686</v>
      </c>
      <c r="K5" s="25">
        <f>РОманенко!$P$12</f>
        <v>65.384615384615387</v>
      </c>
      <c r="L5" s="346">
        <f t="shared" ref="L5:L58" si="1">AVERAGE(G5:K5)</f>
        <v>55.840455840455846</v>
      </c>
      <c r="M5" s="25">
        <f>Васильева!$P$9</f>
        <v>54.166666666666664</v>
      </c>
      <c r="N5" s="25">
        <f>Барихин!$P$14</f>
        <v>80</v>
      </c>
      <c r="O5" s="25">
        <f>Федулова!$P$9</f>
        <v>92</v>
      </c>
      <c r="P5" s="25">
        <f>Зубенко!$P$11</f>
        <v>38.888888888888893</v>
      </c>
      <c r="Q5" s="25">
        <f>Степанюгина!$P$13</f>
        <v>56.000000000000007</v>
      </c>
      <c r="R5" s="346">
        <f t="shared" ref="R5:R58" si="2">AVERAGE(M5:Q5)</f>
        <v>64.211111111111109</v>
      </c>
      <c r="S5" s="25">
        <f>Якунина!$P$12</f>
        <v>59.090909090909093</v>
      </c>
      <c r="T5" s="25">
        <f>Поленова!$P$12</f>
        <v>72</v>
      </c>
      <c r="U5" s="25">
        <f>РОманенко!$P$13</f>
        <v>80</v>
      </c>
      <c r="V5" s="25">
        <f>РОманенко!$P$14</f>
        <v>38.888888888888893</v>
      </c>
      <c r="W5" s="25">
        <f>Степанюгина!$P$15</f>
        <v>38.095238095238095</v>
      </c>
      <c r="X5" s="346">
        <f t="shared" ref="X5:X58" si="3">AVERAGE(S5:W5)</f>
        <v>57.615007215007211</v>
      </c>
      <c r="Y5" s="354">
        <f>Дворяткина!$P$13</f>
        <v>40</v>
      </c>
      <c r="Z5" s="25">
        <f>Степанюгина!$P$14</f>
        <v>48</v>
      </c>
      <c r="AA5" s="25">
        <f>РОманенко!$P$15</f>
        <v>62.5</v>
      </c>
      <c r="AB5" s="347">
        <f t="shared" ref="AB5:AB58" si="4">AVERAGE(Y5:AA5)</f>
        <v>50.166666666666664</v>
      </c>
      <c r="AC5" s="348"/>
      <c r="AD5" s="349"/>
      <c r="AE5" s="350"/>
      <c r="AF5" s="108"/>
      <c r="AG5" s="351"/>
      <c r="AH5" s="352"/>
      <c r="AI5" s="353">
        <f>AVERAGE(F5,L5,R5,X5,AB5)</f>
        <v>59.506173858347765</v>
      </c>
    </row>
    <row r="6" spans="1:35" ht="9.75" customHeight="1" x14ac:dyDescent="0.2">
      <c r="A6" s="12" t="s">
        <v>17</v>
      </c>
      <c r="B6" s="25">
        <f>Васильева!$P$11</f>
        <v>68</v>
      </c>
      <c r="C6" s="25">
        <f>Васильева!$P$12</f>
        <v>69.565217391304344</v>
      </c>
      <c r="D6" s="25">
        <f>Васильева!$P$13</f>
        <v>72</v>
      </c>
      <c r="E6" s="25">
        <f>Барихин!$P$20</f>
        <v>68.181818181818173</v>
      </c>
      <c r="F6" s="346">
        <f t="shared" si="0"/>
        <v>69.436758893280626</v>
      </c>
      <c r="G6" s="25"/>
      <c r="H6" s="25"/>
      <c r="I6" s="25"/>
      <c r="J6" s="25"/>
      <c r="K6" s="25"/>
      <c r="L6" s="346"/>
      <c r="M6" s="25"/>
      <c r="N6" s="25"/>
      <c r="O6" s="25"/>
      <c r="P6" s="25"/>
      <c r="Q6" s="25"/>
      <c r="R6" s="346"/>
      <c r="S6" s="25"/>
      <c r="T6" s="25"/>
      <c r="U6" s="25"/>
      <c r="V6" s="25"/>
      <c r="W6" s="25"/>
      <c r="X6" s="346"/>
      <c r="Y6" s="25"/>
      <c r="Z6" s="25"/>
      <c r="AA6" s="25"/>
      <c r="AB6" s="347"/>
      <c r="AC6" s="348"/>
      <c r="AD6" s="349"/>
      <c r="AE6" s="350"/>
      <c r="AF6" s="108"/>
      <c r="AG6" s="351"/>
      <c r="AH6" s="352"/>
      <c r="AI6" s="353">
        <f t="shared" ref="AI6:AI57" si="5">AVERAGE(F6,L6,R6,X6,AB6)</f>
        <v>69.436758893280626</v>
      </c>
    </row>
    <row r="7" spans="1:35" ht="10.5" customHeight="1" x14ac:dyDescent="0.2">
      <c r="A7" s="26" t="s">
        <v>134</v>
      </c>
      <c r="B7" s="25"/>
      <c r="C7" s="25"/>
      <c r="D7" s="25"/>
      <c r="E7" s="25"/>
      <c r="F7" s="346"/>
      <c r="G7" s="25">
        <f>Якунина!$P$15</f>
        <v>50</v>
      </c>
      <c r="H7" s="25">
        <f>Поленова!$P$14</f>
        <v>46.153846153846153</v>
      </c>
      <c r="I7" s="25">
        <f>Дворяткина!$P$14</f>
        <v>44.444444444444443</v>
      </c>
      <c r="J7" s="25"/>
      <c r="K7" s="25"/>
      <c r="L7" s="346">
        <f t="shared" si="1"/>
        <v>46.866096866096861</v>
      </c>
      <c r="M7" s="25"/>
      <c r="N7" s="25"/>
      <c r="O7" s="25"/>
      <c r="P7" s="25"/>
      <c r="Q7" s="25"/>
      <c r="R7" s="346"/>
      <c r="S7" s="25"/>
      <c r="T7" s="25"/>
      <c r="U7" s="25"/>
      <c r="V7" s="25"/>
      <c r="W7" s="25">
        <f>Васильева!$P$10</f>
        <v>31.818181818181817</v>
      </c>
      <c r="X7" s="346">
        <f t="shared" si="3"/>
        <v>31.818181818181817</v>
      </c>
      <c r="Y7" s="25"/>
      <c r="Z7" s="25"/>
      <c r="AA7" s="25"/>
      <c r="AB7" s="347"/>
      <c r="AC7" s="348"/>
      <c r="AD7" s="349"/>
      <c r="AE7" s="350"/>
      <c r="AF7" s="108"/>
      <c r="AG7" s="351"/>
      <c r="AH7" s="352"/>
      <c r="AI7" s="353">
        <f t="shared" si="5"/>
        <v>39.34213934213934</v>
      </c>
    </row>
    <row r="8" spans="1:35" ht="11.25" customHeight="1" x14ac:dyDescent="0.2">
      <c r="A8" s="26" t="s">
        <v>135</v>
      </c>
      <c r="B8" s="25"/>
      <c r="C8" s="25"/>
      <c r="D8" s="25"/>
      <c r="E8" s="25"/>
      <c r="F8" s="346"/>
      <c r="G8" s="25"/>
      <c r="H8" s="25"/>
      <c r="I8" s="25"/>
      <c r="J8" s="25">
        <f>Поленова!$P$15</f>
        <v>69.230769230769226</v>
      </c>
      <c r="K8" s="25">
        <f>Поленова!$P$16</f>
        <v>61.53846153846154</v>
      </c>
      <c r="L8" s="346">
        <f t="shared" si="1"/>
        <v>65.384615384615387</v>
      </c>
      <c r="M8" s="25"/>
      <c r="N8" s="25"/>
      <c r="O8" s="25"/>
      <c r="P8" s="25"/>
      <c r="Q8" s="25"/>
      <c r="R8" s="346"/>
      <c r="S8" s="25"/>
      <c r="T8" s="25"/>
      <c r="U8" s="25"/>
      <c r="V8" s="25"/>
      <c r="W8" s="25"/>
      <c r="X8" s="346"/>
      <c r="Y8" s="25"/>
      <c r="Z8" s="25"/>
      <c r="AA8" s="25"/>
      <c r="AB8" s="347"/>
      <c r="AC8" s="348"/>
      <c r="AD8" s="349"/>
      <c r="AE8" s="350"/>
      <c r="AF8" s="108"/>
      <c r="AG8" s="351"/>
      <c r="AH8" s="352"/>
      <c r="AI8" s="353">
        <f t="shared" si="5"/>
        <v>65.384615384615387</v>
      </c>
    </row>
    <row r="9" spans="1:35" ht="11.25" customHeight="1" x14ac:dyDescent="0.2">
      <c r="A9" s="26" t="s">
        <v>99</v>
      </c>
      <c r="B9" s="25"/>
      <c r="C9" s="25"/>
      <c r="D9" s="25"/>
      <c r="E9" s="25"/>
      <c r="F9" s="346"/>
      <c r="G9" s="25"/>
      <c r="H9" s="25"/>
      <c r="I9" s="25"/>
      <c r="J9" s="25"/>
      <c r="K9" s="25"/>
      <c r="L9" s="346"/>
      <c r="M9" s="25"/>
      <c r="N9" s="25"/>
      <c r="O9" s="25">
        <f>Федулова!$P$11</f>
        <v>76</v>
      </c>
      <c r="P9" s="25">
        <f>Федулова!$P$12</f>
        <v>66.666666666666657</v>
      </c>
      <c r="Q9" s="25"/>
      <c r="R9" s="346">
        <f t="shared" si="2"/>
        <v>71.333333333333329</v>
      </c>
      <c r="S9" s="25"/>
      <c r="T9" s="25"/>
      <c r="U9" s="25"/>
      <c r="V9" s="25"/>
      <c r="W9" s="25"/>
      <c r="X9" s="346"/>
      <c r="Y9" s="25"/>
      <c r="Z9" s="25"/>
      <c r="AA9" s="25"/>
      <c r="AB9" s="347"/>
      <c r="AC9" s="348"/>
      <c r="AD9" s="349"/>
      <c r="AE9" s="350"/>
      <c r="AF9" s="108"/>
      <c r="AG9" s="351"/>
      <c r="AH9" s="352"/>
      <c r="AI9" s="353">
        <f t="shared" si="5"/>
        <v>71.333333333333329</v>
      </c>
    </row>
    <row r="10" spans="1:35" ht="11.25" customHeight="1" x14ac:dyDescent="0.2">
      <c r="A10" s="26" t="s">
        <v>149</v>
      </c>
      <c r="B10" s="25"/>
      <c r="C10" s="25"/>
      <c r="D10" s="25"/>
      <c r="E10" s="25"/>
      <c r="F10" s="346"/>
      <c r="G10" s="25"/>
      <c r="H10" s="25"/>
      <c r="I10" s="25"/>
      <c r="J10" s="25"/>
      <c r="K10" s="25"/>
      <c r="L10" s="346"/>
      <c r="M10" s="25"/>
      <c r="N10" s="25"/>
      <c r="O10" s="25"/>
      <c r="P10" s="25"/>
      <c r="Q10" s="25"/>
      <c r="R10" s="346"/>
      <c r="S10" s="25"/>
      <c r="T10" s="25"/>
      <c r="U10" s="25"/>
      <c r="V10" s="25">
        <f>РОманенко!$P$16</f>
        <v>38.888888888888893</v>
      </c>
      <c r="W10" s="25"/>
      <c r="X10" s="346">
        <f t="shared" si="3"/>
        <v>38.888888888888893</v>
      </c>
      <c r="Y10" s="25"/>
      <c r="Z10" s="25"/>
      <c r="AA10" s="25"/>
      <c r="AB10" s="347"/>
      <c r="AC10" s="348"/>
      <c r="AD10" s="349"/>
      <c r="AE10" s="350"/>
      <c r="AF10" s="108"/>
      <c r="AG10" s="351"/>
      <c r="AH10" s="352"/>
      <c r="AI10" s="353">
        <f t="shared" si="5"/>
        <v>38.888888888888893</v>
      </c>
    </row>
    <row r="11" spans="1:35" ht="9.75" customHeight="1" x14ac:dyDescent="0.2">
      <c r="A11" s="12" t="s">
        <v>102</v>
      </c>
      <c r="B11" s="25"/>
      <c r="C11" s="25"/>
      <c r="D11" s="25"/>
      <c r="E11" s="25"/>
      <c r="F11" s="346"/>
      <c r="G11" s="25"/>
      <c r="H11" s="25"/>
      <c r="I11" s="25"/>
      <c r="J11" s="25"/>
      <c r="K11" s="25"/>
      <c r="L11" s="346"/>
      <c r="M11" s="25"/>
      <c r="N11" s="25"/>
      <c r="O11" s="25"/>
      <c r="P11" s="25"/>
      <c r="Q11" s="25"/>
      <c r="R11" s="346"/>
      <c r="S11" s="25"/>
      <c r="T11" s="25"/>
      <c r="U11" s="25"/>
      <c r="V11" s="25"/>
      <c r="W11" s="25"/>
      <c r="X11" s="346"/>
      <c r="Y11" s="25"/>
      <c r="Z11" s="25"/>
      <c r="AA11" s="25"/>
      <c r="AB11" s="347"/>
      <c r="AC11" s="348"/>
      <c r="AD11" s="349"/>
      <c r="AE11" s="350"/>
      <c r="AF11" s="108"/>
      <c r="AG11" s="351"/>
      <c r="AH11" s="352"/>
      <c r="AI11" s="353"/>
    </row>
    <row r="12" spans="1:35" ht="10.5" customHeight="1" x14ac:dyDescent="0.2">
      <c r="A12" s="12" t="s">
        <v>169</v>
      </c>
      <c r="B12" s="25"/>
      <c r="C12" s="25"/>
      <c r="D12" s="25"/>
      <c r="E12" s="25"/>
      <c r="F12" s="346"/>
      <c r="G12" s="25"/>
      <c r="H12" s="25"/>
      <c r="I12" s="25"/>
      <c r="J12" s="25"/>
      <c r="K12" s="25"/>
      <c r="L12" s="346"/>
      <c r="M12" s="25"/>
      <c r="N12" s="25"/>
      <c r="O12" s="25"/>
      <c r="P12" s="25"/>
      <c r="Q12" s="25"/>
      <c r="R12" s="346"/>
      <c r="S12" s="25"/>
      <c r="T12" s="25"/>
      <c r="U12" s="25"/>
      <c r="V12" s="25"/>
      <c r="W12" s="25"/>
      <c r="X12" s="346"/>
      <c r="Y12" s="25"/>
      <c r="Z12" s="25"/>
      <c r="AA12" s="25"/>
      <c r="AB12" s="347"/>
      <c r="AC12" s="348"/>
      <c r="AD12" s="349"/>
      <c r="AE12" s="350"/>
      <c r="AF12" s="108"/>
      <c r="AG12" s="351"/>
      <c r="AH12" s="352"/>
      <c r="AI12" s="353"/>
    </row>
    <row r="13" spans="1:35" ht="9" customHeight="1" x14ac:dyDescent="0.2">
      <c r="A13" s="26" t="s">
        <v>103</v>
      </c>
      <c r="B13" s="25"/>
      <c r="C13" s="25"/>
      <c r="D13" s="25"/>
      <c r="E13" s="25"/>
      <c r="F13" s="346"/>
      <c r="G13" s="25"/>
      <c r="H13" s="25"/>
      <c r="I13" s="25"/>
      <c r="J13" s="25"/>
      <c r="K13" s="25"/>
      <c r="L13" s="346"/>
      <c r="M13" s="25"/>
      <c r="N13" s="25"/>
      <c r="O13" s="25"/>
      <c r="P13" s="25"/>
      <c r="Q13" s="25"/>
      <c r="R13" s="346"/>
      <c r="S13" s="25"/>
      <c r="T13" s="25"/>
      <c r="U13" s="25"/>
      <c r="V13" s="25"/>
      <c r="W13" s="25"/>
      <c r="X13" s="346"/>
      <c r="Y13" s="25"/>
      <c r="Z13" s="25"/>
      <c r="AA13" s="25"/>
      <c r="AB13" s="347"/>
      <c r="AC13" s="348"/>
      <c r="AD13" s="349"/>
      <c r="AE13" s="350"/>
      <c r="AF13" s="108"/>
      <c r="AG13" s="351"/>
      <c r="AH13" s="352"/>
      <c r="AI13" s="353"/>
    </row>
    <row r="14" spans="1:35" ht="9" customHeight="1" x14ac:dyDescent="0.2">
      <c r="A14" s="26" t="s">
        <v>170</v>
      </c>
      <c r="B14" s="25"/>
      <c r="C14" s="25"/>
      <c r="D14" s="25"/>
      <c r="E14" s="25"/>
      <c r="F14" s="346"/>
      <c r="G14" s="25"/>
      <c r="H14" s="25"/>
      <c r="I14" s="25"/>
      <c r="J14" s="25"/>
      <c r="K14" s="25"/>
      <c r="L14" s="346"/>
      <c r="M14" s="25"/>
      <c r="N14" s="25"/>
      <c r="O14" s="25"/>
      <c r="P14" s="25"/>
      <c r="Q14" s="25"/>
      <c r="R14" s="346"/>
      <c r="S14" s="25"/>
      <c r="T14" s="25"/>
      <c r="U14" s="25"/>
      <c r="V14" s="25"/>
      <c r="W14" s="25"/>
      <c r="X14" s="346"/>
      <c r="Y14" s="25"/>
      <c r="Z14" s="25"/>
      <c r="AA14" s="25"/>
      <c r="AB14" s="347"/>
      <c r="AC14" s="348"/>
      <c r="AD14" s="349"/>
      <c r="AE14" s="350"/>
      <c r="AF14" s="108"/>
      <c r="AG14" s="351"/>
      <c r="AH14" s="352"/>
      <c r="AI14" s="353"/>
    </row>
    <row r="15" spans="1:35" ht="9.75" customHeight="1" x14ac:dyDescent="0.2">
      <c r="A15" s="26" t="s">
        <v>171</v>
      </c>
      <c r="B15" s="25"/>
      <c r="C15" s="25"/>
      <c r="D15" s="25"/>
      <c r="E15" s="25"/>
      <c r="F15" s="346"/>
      <c r="G15" s="25"/>
      <c r="H15" s="25"/>
      <c r="I15" s="25"/>
      <c r="J15" s="25"/>
      <c r="K15" s="25"/>
      <c r="L15" s="346"/>
      <c r="M15" s="25"/>
      <c r="N15" s="25"/>
      <c r="O15" s="25"/>
      <c r="P15" s="25"/>
      <c r="Q15" s="25"/>
      <c r="R15" s="346"/>
      <c r="S15" s="25"/>
      <c r="T15" s="25"/>
      <c r="U15" s="25"/>
      <c r="V15" s="25"/>
      <c r="W15" s="25"/>
      <c r="X15" s="346"/>
      <c r="Y15" s="25"/>
      <c r="Z15" s="25"/>
      <c r="AA15" s="25"/>
      <c r="AB15" s="347"/>
      <c r="AC15" s="348"/>
      <c r="AD15" s="349"/>
      <c r="AE15" s="350"/>
      <c r="AF15" s="108"/>
      <c r="AG15" s="351"/>
      <c r="AH15" s="352"/>
      <c r="AI15" s="353"/>
    </row>
    <row r="16" spans="1:35" ht="9.75" customHeight="1" x14ac:dyDescent="0.2">
      <c r="A16" s="26"/>
      <c r="B16" s="25"/>
      <c r="C16" s="25">
        <f>Карелина!$P$10</f>
        <v>95.652173913043484</v>
      </c>
      <c r="D16" s="25"/>
      <c r="E16" s="25"/>
      <c r="F16" s="346">
        <f t="shared" si="0"/>
        <v>95.652173913043484</v>
      </c>
      <c r="G16" s="25"/>
      <c r="H16" s="25"/>
      <c r="I16" s="25"/>
      <c r="J16" s="25"/>
      <c r="K16" s="25"/>
      <c r="L16" s="346"/>
      <c r="M16" s="25"/>
      <c r="N16" s="25"/>
      <c r="O16" s="25"/>
      <c r="P16" s="25"/>
      <c r="Q16" s="25"/>
      <c r="R16" s="346"/>
      <c r="S16" s="25"/>
      <c r="T16" s="25"/>
      <c r="U16" s="25"/>
      <c r="V16" s="25"/>
      <c r="W16" s="25"/>
      <c r="X16" s="346"/>
      <c r="Y16" s="25"/>
      <c r="Z16" s="25"/>
      <c r="AA16" s="25"/>
      <c r="AB16" s="347"/>
      <c r="AC16" s="348"/>
      <c r="AD16" s="349"/>
      <c r="AE16" s="350"/>
      <c r="AF16" s="108"/>
      <c r="AG16" s="351"/>
      <c r="AH16" s="352"/>
      <c r="AI16" s="353">
        <f t="shared" si="5"/>
        <v>95.652173913043484</v>
      </c>
    </row>
    <row r="17" spans="1:35" ht="10.5" customHeight="1" x14ac:dyDescent="0.2">
      <c r="A17" s="12" t="s">
        <v>88</v>
      </c>
      <c r="B17" s="25">
        <f>(Бойко!P8+Ховрина!P8)/2</f>
        <v>75.641025641025635</v>
      </c>
      <c r="C17" s="25">
        <f>Нефедова!$P$9</f>
        <v>52.173913043478258</v>
      </c>
      <c r="D17" s="25">
        <f>(Ховрина!P9+Камазенок!P8)/2</f>
        <v>76.282051282051285</v>
      </c>
      <c r="E17" s="25">
        <f>Трякова!$P$8</f>
        <v>50</v>
      </c>
      <c r="F17" s="346">
        <f t="shared" si="0"/>
        <v>63.524247491638789</v>
      </c>
      <c r="G17" s="25">
        <f>(Бойко!P9+Камазенок!P8)/2</f>
        <v>61.538461538461533</v>
      </c>
      <c r="H17" s="25">
        <f>(Бойко!P10+Трякова!P9)/2</f>
        <v>57.692307692307693</v>
      </c>
      <c r="I17" s="25">
        <f>(Майоров!P8+Трякова!P10)/2</f>
        <v>59.340659340659343</v>
      </c>
      <c r="J17" s="25">
        <f>(Бойко!P11+Трякова!P11)/2</f>
        <v>61.538461538461547</v>
      </c>
      <c r="K17" s="25">
        <f>(Бойко!P12+Камазенок!P10)/2</f>
        <v>53.846153846153847</v>
      </c>
      <c r="L17" s="346">
        <f t="shared" si="1"/>
        <v>58.791208791208796</v>
      </c>
      <c r="M17" s="25">
        <f>Бойко!$P$13</f>
        <v>62.5</v>
      </c>
      <c r="N17" s="25">
        <f>(Трякова!P12+Камазенок!P11)/2</f>
        <v>66.987179487179489</v>
      </c>
      <c r="O17" s="25">
        <f>Майоров!$P$9</f>
        <v>76.923076923076934</v>
      </c>
      <c r="P17" s="25">
        <f>Майоров!$P$10</f>
        <v>61.111111111111114</v>
      </c>
      <c r="Q17" s="25">
        <f>(Майоров!P11+Камазенок!P12)/2</f>
        <v>63.141025641025642</v>
      </c>
      <c r="R17" s="346">
        <f t="shared" si="2"/>
        <v>66.132478632478637</v>
      </c>
      <c r="S17" s="25">
        <f>Ховрина!$P$10</f>
        <v>63.636363636363633</v>
      </c>
      <c r="T17" s="25">
        <f>(Трякова!P14+Камазенок!P13)/2</f>
        <v>63.141025641025642</v>
      </c>
      <c r="U17" s="25">
        <f>(Ховрина!P11+Трякова!P15)/2</f>
        <v>56.410256410256409</v>
      </c>
      <c r="V17" s="25">
        <f>Ховрина!$P$12</f>
        <v>27.777777777777779</v>
      </c>
      <c r="W17" s="25">
        <f>Бойко!$P$14</f>
        <v>28.571428571428569</v>
      </c>
      <c r="X17" s="346">
        <f t="shared" si="3"/>
        <v>47.907370407370401</v>
      </c>
      <c r="Y17" s="25">
        <f>AVERAGE(Майоров!P12,Камазенок!P14)</f>
        <v>67.948717948717942</v>
      </c>
      <c r="Z17" s="25">
        <f>(Майоров!P13+Трякова!P16)/2</f>
        <v>83.333333333333329</v>
      </c>
      <c r="AA17" s="25">
        <f>Бойко!$P$15</f>
        <v>50</v>
      </c>
      <c r="AB17" s="347">
        <f t="shared" si="4"/>
        <v>67.09401709401709</v>
      </c>
      <c r="AC17" s="348"/>
      <c r="AD17" s="349"/>
      <c r="AE17" s="350"/>
      <c r="AF17" s="108"/>
      <c r="AG17" s="351"/>
      <c r="AH17" s="352"/>
      <c r="AI17" s="353">
        <f t="shared" si="5"/>
        <v>60.689864483342738</v>
      </c>
    </row>
    <row r="18" spans="1:35" ht="10.5" customHeight="1" x14ac:dyDescent="0.2">
      <c r="A18" s="12" t="s">
        <v>18</v>
      </c>
      <c r="B18" s="25">
        <f>Зубова!$P$8</f>
        <v>64</v>
      </c>
      <c r="C18" s="25">
        <f>Несяева!$P$8</f>
        <v>52.173913043478258</v>
      </c>
      <c r="D18" s="25">
        <f>Несяева!$P$9</f>
        <v>68</v>
      </c>
      <c r="E18" s="25">
        <f>Несяева!$P$10</f>
        <v>40.909090909090914</v>
      </c>
      <c r="F18" s="346">
        <f t="shared" si="0"/>
        <v>56.270750988142289</v>
      </c>
      <c r="G18" s="25">
        <f>Быкова!$P$8</f>
        <v>42.307692307692307</v>
      </c>
      <c r="H18" s="25">
        <f>Манченкова!$P$8</f>
        <v>34.615384615384613</v>
      </c>
      <c r="I18" s="25">
        <f>Манченкова!$P$9</f>
        <v>26.923076923076923</v>
      </c>
      <c r="J18" s="25">
        <f>Королькова!$P$9</f>
        <v>46.153846153846153</v>
      </c>
      <c r="K18" s="25">
        <f>Королькова!$P$10</f>
        <v>42.307692307692307</v>
      </c>
      <c r="L18" s="346">
        <f t="shared" si="1"/>
        <v>38.461538461538467</v>
      </c>
      <c r="M18" s="25">
        <f>Зубова!$P$9</f>
        <v>41.666666666666671</v>
      </c>
      <c r="N18" s="25">
        <f>Зубова!$P$10</f>
        <v>68</v>
      </c>
      <c r="O18" s="25">
        <f>Несяева!$P$11</f>
        <v>36</v>
      </c>
      <c r="P18" s="25">
        <f>Вылуска!$P$9</f>
        <v>50</v>
      </c>
      <c r="Q18" s="25">
        <f>Манченкова!$P$10</f>
        <v>40</v>
      </c>
      <c r="R18" s="346">
        <f t="shared" si="2"/>
        <v>47.13333333333334</v>
      </c>
      <c r="S18" s="25">
        <f>Быкова!$P$9</f>
        <v>50</v>
      </c>
      <c r="T18" s="25">
        <f>Быкова!$P$10</f>
        <v>40</v>
      </c>
      <c r="U18" s="25">
        <f>Королькова!$P$11</f>
        <v>48</v>
      </c>
      <c r="V18" s="25">
        <f>Королькова!$P$12</f>
        <v>22.222222222222221</v>
      </c>
      <c r="W18" s="25">
        <f>Вылуска!$P$10</f>
        <v>42.857142857142854</v>
      </c>
      <c r="X18" s="346">
        <f t="shared" si="3"/>
        <v>40.615873015873021</v>
      </c>
      <c r="Y18" s="25">
        <f>Быкова!$P$11</f>
        <v>28.000000000000004</v>
      </c>
      <c r="Z18" s="25">
        <f>Зубова!$P$11</f>
        <v>64</v>
      </c>
      <c r="AA18" s="25">
        <f>Манченкова!$P$11</f>
        <v>33.333333333333329</v>
      </c>
      <c r="AB18" s="347">
        <f t="shared" si="4"/>
        <v>41.777777777777779</v>
      </c>
      <c r="AC18" s="348"/>
      <c r="AD18" s="349"/>
      <c r="AE18" s="350"/>
      <c r="AF18" s="108"/>
      <c r="AG18" s="351"/>
      <c r="AH18" s="352"/>
      <c r="AI18" s="353">
        <f t="shared" si="5"/>
        <v>44.851854715332976</v>
      </c>
    </row>
    <row r="19" spans="1:35" ht="9.75" customHeight="1" x14ac:dyDescent="0.2">
      <c r="A19" s="12" t="s">
        <v>100</v>
      </c>
      <c r="B19" s="25"/>
      <c r="C19" s="25"/>
      <c r="D19" s="25"/>
      <c r="E19" s="25"/>
      <c r="F19" s="346"/>
      <c r="G19" s="25"/>
      <c r="H19" s="25"/>
      <c r="I19" s="25"/>
      <c r="J19" s="25"/>
      <c r="K19" s="25"/>
      <c r="L19" s="346"/>
      <c r="M19" s="25"/>
      <c r="N19" s="25"/>
      <c r="O19" s="25"/>
      <c r="P19" s="25"/>
      <c r="Q19" s="25">
        <f>Манченкова!$P$15</f>
        <v>56.000000000000007</v>
      </c>
      <c r="R19" s="346">
        <f t="shared" si="2"/>
        <v>56.000000000000007</v>
      </c>
      <c r="S19" s="25"/>
      <c r="T19" s="25"/>
      <c r="U19" s="25"/>
      <c r="V19" s="25"/>
      <c r="W19" s="25"/>
      <c r="X19" s="346"/>
      <c r="Y19" s="25"/>
      <c r="Z19" s="25"/>
      <c r="AA19" s="25"/>
      <c r="AB19" s="347"/>
      <c r="AC19" s="348"/>
      <c r="AD19" s="349"/>
      <c r="AE19" s="350"/>
      <c r="AF19" s="108"/>
      <c r="AG19" s="351"/>
      <c r="AH19" s="352"/>
      <c r="AI19" s="353">
        <f t="shared" si="5"/>
        <v>56.000000000000007</v>
      </c>
    </row>
    <row r="20" spans="1:35" ht="9.75" customHeight="1" x14ac:dyDescent="0.2">
      <c r="A20" s="12" t="s">
        <v>130</v>
      </c>
      <c r="B20" s="25"/>
      <c r="C20" s="25"/>
      <c r="D20" s="25"/>
      <c r="E20" s="25"/>
      <c r="F20" s="346"/>
      <c r="G20" s="25"/>
      <c r="H20" s="25"/>
      <c r="I20" s="25"/>
      <c r="J20" s="25"/>
      <c r="K20" s="25"/>
      <c r="L20" s="346"/>
      <c r="M20" s="25">
        <f>Зубова!$P$14</f>
        <v>50</v>
      </c>
      <c r="N20" s="25">
        <f>Зубова!$P$15</f>
        <v>72</v>
      </c>
      <c r="O20" s="25">
        <f>Несяева!$P$15</f>
        <v>40</v>
      </c>
      <c r="P20" s="25">
        <f>Вылуска!$P$13</f>
        <v>44.444444444444443</v>
      </c>
      <c r="Q20" s="25"/>
      <c r="R20" s="346">
        <f t="shared" si="2"/>
        <v>51.611111111111114</v>
      </c>
      <c r="S20" s="25"/>
      <c r="T20" s="25"/>
      <c r="U20" s="25"/>
      <c r="V20" s="25"/>
      <c r="W20" s="25"/>
      <c r="X20" s="346"/>
      <c r="Y20" s="25"/>
      <c r="Z20" s="25"/>
      <c r="AA20" s="25"/>
      <c r="AB20" s="347"/>
      <c r="AC20" s="348"/>
      <c r="AD20" s="349"/>
      <c r="AE20" s="350"/>
      <c r="AF20" s="108"/>
      <c r="AG20" s="351"/>
      <c r="AH20" s="352"/>
      <c r="AI20" s="353">
        <f t="shared" si="5"/>
        <v>51.611111111111114</v>
      </c>
    </row>
    <row r="21" spans="1:35" ht="9" customHeight="1" x14ac:dyDescent="0.2">
      <c r="A21" s="12" t="s">
        <v>19</v>
      </c>
      <c r="B21" s="25">
        <f>Зубова!$P$13</f>
        <v>76</v>
      </c>
      <c r="C21" s="25">
        <f>Несяева!$P$12</f>
        <v>60.869565217391312</v>
      </c>
      <c r="D21" s="25">
        <f>Несяева!$P$13</f>
        <v>72</v>
      </c>
      <c r="E21" s="25">
        <f>Несяева!$P$14</f>
        <v>36.363636363636367</v>
      </c>
      <c r="F21" s="346">
        <f t="shared" si="0"/>
        <v>61.308300395256921</v>
      </c>
      <c r="G21" s="25">
        <f>Быкова!$P$13</f>
        <v>50</v>
      </c>
      <c r="H21" s="25">
        <f>Манченкова!$P$12</f>
        <v>61.53846153846154</v>
      </c>
      <c r="I21" s="25">
        <f>Манченкова!$P$13</f>
        <v>69.230769230769226</v>
      </c>
      <c r="J21" s="25">
        <f>Королькова!$P$13</f>
        <v>88.461538461538453</v>
      </c>
      <c r="K21" s="25">
        <f>Королькова!$P$14</f>
        <v>69.230769230769226</v>
      </c>
      <c r="L21" s="346">
        <f t="shared" si="1"/>
        <v>67.692307692307693</v>
      </c>
      <c r="M21" s="25"/>
      <c r="N21" s="25"/>
      <c r="O21" s="25"/>
      <c r="P21" s="25"/>
      <c r="Q21" s="25"/>
      <c r="R21" s="346"/>
      <c r="S21" s="25"/>
      <c r="T21" s="25"/>
      <c r="U21" s="25"/>
      <c r="V21" s="25"/>
      <c r="W21" s="25"/>
      <c r="X21" s="346"/>
      <c r="Y21" s="25"/>
      <c r="Z21" s="25"/>
      <c r="AA21" s="25"/>
      <c r="AB21" s="347"/>
      <c r="AC21" s="348"/>
      <c r="AD21" s="349"/>
      <c r="AE21" s="350"/>
      <c r="AF21" s="108"/>
      <c r="AG21" s="351"/>
      <c r="AH21" s="352"/>
      <c r="AI21" s="353">
        <f t="shared" si="5"/>
        <v>64.500304043782307</v>
      </c>
    </row>
    <row r="22" spans="1:35" ht="9" customHeight="1" x14ac:dyDescent="0.2">
      <c r="A22" s="12" t="s">
        <v>172</v>
      </c>
      <c r="B22" s="25"/>
      <c r="C22" s="25"/>
      <c r="D22" s="25"/>
      <c r="E22" s="25"/>
      <c r="F22" s="346"/>
      <c r="G22" s="25"/>
      <c r="H22" s="25"/>
      <c r="I22" s="25"/>
      <c r="J22" s="25"/>
      <c r="K22" s="25"/>
      <c r="L22" s="346"/>
      <c r="M22" s="25"/>
      <c r="N22" s="25"/>
      <c r="O22" s="25"/>
      <c r="P22" s="25"/>
      <c r="Q22" s="25"/>
      <c r="R22" s="346"/>
      <c r="S22" s="25">
        <f>Быкова!$P$14</f>
        <v>54.54545454545454</v>
      </c>
      <c r="T22" s="25">
        <f>Быкова!$P$15</f>
        <v>52</v>
      </c>
      <c r="U22" s="25">
        <f>Королькова!$P$15</f>
        <v>64</v>
      </c>
      <c r="V22" s="25">
        <f>Королькова!$P$16</f>
        <v>44.444444444444443</v>
      </c>
      <c r="W22" s="25">
        <f>Вылуска!$P$14</f>
        <v>52.380952380952387</v>
      </c>
      <c r="X22" s="346">
        <f t="shared" si="3"/>
        <v>53.474170274170277</v>
      </c>
      <c r="Y22" s="25">
        <f>Быкова!$P$16</f>
        <v>32</v>
      </c>
      <c r="Z22" s="25"/>
      <c r="AA22" s="25">
        <f>Манченкова!$P$14</f>
        <v>45.833333333333329</v>
      </c>
      <c r="AB22" s="347">
        <f t="shared" si="4"/>
        <v>38.916666666666664</v>
      </c>
      <c r="AC22" s="348"/>
      <c r="AD22" s="349"/>
      <c r="AE22" s="350"/>
      <c r="AF22" s="108"/>
      <c r="AG22" s="351"/>
      <c r="AH22" s="352"/>
      <c r="AI22" s="353">
        <f t="shared" si="5"/>
        <v>46.195418470418474</v>
      </c>
    </row>
    <row r="23" spans="1:35" ht="9.75" customHeight="1" x14ac:dyDescent="0.2">
      <c r="A23" s="12" t="s">
        <v>173</v>
      </c>
      <c r="B23" s="25"/>
      <c r="C23" s="25"/>
      <c r="D23" s="25"/>
      <c r="E23" s="25"/>
      <c r="F23" s="346"/>
      <c r="G23" s="25"/>
      <c r="H23" s="25"/>
      <c r="I23" s="25"/>
      <c r="J23" s="25"/>
      <c r="K23" s="25"/>
      <c r="L23" s="346"/>
      <c r="M23" s="25"/>
      <c r="N23" s="25"/>
      <c r="O23" s="25"/>
      <c r="P23" s="25"/>
      <c r="Q23" s="25"/>
      <c r="R23" s="346"/>
      <c r="S23" s="25"/>
      <c r="T23" s="25"/>
      <c r="U23" s="25"/>
      <c r="V23" s="25"/>
      <c r="W23" s="25"/>
      <c r="X23" s="346"/>
      <c r="Y23" s="25"/>
      <c r="Z23" s="25"/>
      <c r="AA23" s="25"/>
      <c r="AB23" s="347"/>
      <c r="AC23" s="348"/>
      <c r="AD23" s="349"/>
      <c r="AE23" s="350"/>
      <c r="AF23" s="108"/>
      <c r="AG23" s="351"/>
      <c r="AH23" s="352"/>
      <c r="AI23" s="353"/>
    </row>
    <row r="24" spans="1:35" ht="9.75" customHeight="1" x14ac:dyDescent="0.2">
      <c r="A24" s="12" t="s">
        <v>104</v>
      </c>
      <c r="B24" s="25"/>
      <c r="C24" s="25"/>
      <c r="D24" s="25"/>
      <c r="E24" s="25"/>
      <c r="F24" s="346"/>
      <c r="G24" s="25"/>
      <c r="H24" s="25"/>
      <c r="I24" s="25"/>
      <c r="J24" s="25"/>
      <c r="K24" s="25"/>
      <c r="L24" s="346"/>
      <c r="M24" s="25"/>
      <c r="N24" s="25"/>
      <c r="O24" s="25"/>
      <c r="P24" s="25"/>
      <c r="Q24" s="25"/>
      <c r="R24" s="346"/>
      <c r="S24" s="25"/>
      <c r="T24" s="25"/>
      <c r="U24" s="25"/>
      <c r="V24" s="25"/>
      <c r="W24" s="25"/>
      <c r="X24" s="346"/>
      <c r="Y24" s="25"/>
      <c r="Z24" s="25"/>
      <c r="AA24" s="25"/>
      <c r="AB24" s="347"/>
      <c r="AC24" s="348"/>
      <c r="AD24" s="349"/>
      <c r="AE24" s="350"/>
      <c r="AF24" s="108"/>
      <c r="AG24" s="351"/>
      <c r="AH24" s="352"/>
      <c r="AI24" s="353"/>
    </row>
    <row r="25" spans="1:35" ht="10.5" customHeight="1" x14ac:dyDescent="0.2">
      <c r="A25" s="12" t="s">
        <v>20</v>
      </c>
      <c r="B25" s="25"/>
      <c r="C25" s="25"/>
      <c r="D25" s="25"/>
      <c r="E25" s="25"/>
      <c r="F25" s="346"/>
      <c r="G25" s="25"/>
      <c r="H25" s="25"/>
      <c r="I25" s="25"/>
      <c r="J25" s="25"/>
      <c r="K25" s="25"/>
      <c r="L25" s="346"/>
      <c r="M25" s="25"/>
      <c r="N25" s="25"/>
      <c r="O25" s="25">
        <f>(Кащеева!P8+Вербилова!P17)/2</f>
        <v>84.294871794871796</v>
      </c>
      <c r="P25" s="25">
        <f>Господарчук!$P$15</f>
        <v>66.666666666666657</v>
      </c>
      <c r="Q25" s="25"/>
      <c r="R25" s="346">
        <f t="shared" si="2"/>
        <v>75.480769230769226</v>
      </c>
      <c r="S25" s="25">
        <f>Кащеева!$P$9</f>
        <v>100</v>
      </c>
      <c r="T25" s="25">
        <f>(Кащеева!P10+Господарчук!P16)/2</f>
        <v>88.141025641025635</v>
      </c>
      <c r="U25" s="25">
        <f>(Кащеева!P11+Вербилова!P18)/2</f>
        <v>80.448717948717942</v>
      </c>
      <c r="V25" s="25">
        <f>Кащеева!$P$12</f>
        <v>66.666666666666657</v>
      </c>
      <c r="W25" s="25">
        <f>Господарчук!$P$17</f>
        <v>71.428571428571431</v>
      </c>
      <c r="X25" s="346">
        <f t="shared" si="3"/>
        <v>81.33699633699635</v>
      </c>
      <c r="Y25" s="25">
        <f>Кащеева!$P$13</f>
        <v>83.333333333333343</v>
      </c>
      <c r="Z25" s="25">
        <f>(Кащеева!P14+Господарчук!P19)/2</f>
        <v>83.974358974358978</v>
      </c>
      <c r="AA25" s="25">
        <f>Кащеева!$P$15</f>
        <v>79.166666666666657</v>
      </c>
      <c r="AB25" s="347">
        <f t="shared" si="4"/>
        <v>82.158119658119659</v>
      </c>
      <c r="AC25" s="348"/>
      <c r="AD25" s="349"/>
      <c r="AE25" s="350"/>
      <c r="AF25" s="108"/>
      <c r="AG25" s="351"/>
      <c r="AH25" s="352"/>
      <c r="AI25" s="353">
        <f t="shared" si="5"/>
        <v>79.658628408628417</v>
      </c>
    </row>
    <row r="26" spans="1:35" ht="9.75" customHeight="1" x14ac:dyDescent="0.2">
      <c r="A26" s="12" t="s">
        <v>105</v>
      </c>
      <c r="B26" s="25"/>
      <c r="C26" s="25"/>
      <c r="D26" s="25">
        <f>Кащеева!$P$22</f>
        <v>100</v>
      </c>
      <c r="E26" s="25">
        <f>Кащеева!$P$23</f>
        <v>100</v>
      </c>
      <c r="F26" s="346">
        <f t="shared" si="0"/>
        <v>100</v>
      </c>
      <c r="G26" s="25">
        <f>Кащеева!$P$24</f>
        <v>100</v>
      </c>
      <c r="H26" s="25">
        <f>Кащеева!$P$25</f>
        <v>100</v>
      </c>
      <c r="I26" s="25">
        <f>Господарчук!$P$23</f>
        <v>66.666666666666657</v>
      </c>
      <c r="J26" s="25">
        <f>Господарчук!$P$24</f>
        <v>84.615384615384613</v>
      </c>
      <c r="K26" s="25">
        <f>Вербилова!$P$19</f>
        <v>76.923076923076934</v>
      </c>
      <c r="L26" s="346">
        <f t="shared" si="1"/>
        <v>85.641025641025635</v>
      </c>
      <c r="M26" s="25"/>
      <c r="N26" s="25"/>
      <c r="O26" s="25"/>
      <c r="P26" s="25"/>
      <c r="Q26" s="25"/>
      <c r="R26" s="346"/>
      <c r="S26" s="25"/>
      <c r="T26" s="25"/>
      <c r="U26" s="25"/>
      <c r="V26" s="25"/>
      <c r="W26" s="25"/>
      <c r="X26" s="346"/>
      <c r="Y26" s="25"/>
      <c r="Z26" s="25"/>
      <c r="AA26" s="25"/>
      <c r="AB26" s="347"/>
      <c r="AC26" s="348"/>
      <c r="AD26" s="349"/>
      <c r="AE26" s="350"/>
      <c r="AF26" s="108"/>
      <c r="AG26" s="351"/>
      <c r="AH26" s="352"/>
      <c r="AI26" s="353">
        <f t="shared" si="5"/>
        <v>92.820512820512818</v>
      </c>
    </row>
    <row r="27" spans="1:35" ht="9" customHeight="1" x14ac:dyDescent="0.2">
      <c r="A27" s="12" t="s">
        <v>106</v>
      </c>
      <c r="B27" s="25"/>
      <c r="C27" s="25"/>
      <c r="D27" s="25"/>
      <c r="E27" s="25"/>
      <c r="F27" s="346"/>
      <c r="G27" s="25"/>
      <c r="H27" s="25"/>
      <c r="I27" s="25"/>
      <c r="J27" s="25"/>
      <c r="K27" s="25"/>
      <c r="L27" s="346"/>
      <c r="M27" s="25"/>
      <c r="N27" s="25"/>
      <c r="O27" s="25"/>
      <c r="P27" s="25"/>
      <c r="Q27" s="25"/>
      <c r="R27" s="346"/>
      <c r="S27" s="25"/>
      <c r="T27" s="25"/>
      <c r="U27" s="25"/>
      <c r="V27" s="25"/>
      <c r="W27" s="25"/>
      <c r="X27" s="346"/>
      <c r="Y27" s="25"/>
      <c r="Z27" s="25"/>
      <c r="AA27" s="25"/>
      <c r="AB27" s="347"/>
      <c r="AC27" s="348"/>
      <c r="AD27" s="349"/>
      <c r="AE27" s="350"/>
      <c r="AF27" s="108"/>
      <c r="AG27" s="351"/>
      <c r="AH27" s="352"/>
      <c r="AI27" s="353"/>
    </row>
    <row r="28" spans="1:35" ht="9.75" customHeight="1" x14ac:dyDescent="0.2">
      <c r="A28" s="12" t="s">
        <v>177</v>
      </c>
      <c r="B28" s="25"/>
      <c r="C28" s="25"/>
      <c r="D28" s="25"/>
      <c r="E28" s="25"/>
      <c r="F28" s="346"/>
      <c r="G28" s="25"/>
      <c r="H28" s="25"/>
      <c r="I28" s="25"/>
      <c r="J28" s="25"/>
      <c r="K28" s="25"/>
      <c r="L28" s="346"/>
      <c r="M28" s="25"/>
      <c r="N28" s="25"/>
      <c r="O28" s="25"/>
      <c r="P28" s="25"/>
      <c r="Q28" s="25"/>
      <c r="R28" s="346"/>
      <c r="S28" s="25"/>
      <c r="T28" s="25"/>
      <c r="U28" s="25"/>
      <c r="V28" s="25"/>
      <c r="W28" s="25"/>
      <c r="X28" s="346"/>
      <c r="Y28" s="25"/>
      <c r="Z28" s="25"/>
      <c r="AA28" s="25"/>
      <c r="AB28" s="347"/>
      <c r="AC28" s="348"/>
      <c r="AD28" s="349"/>
      <c r="AE28" s="350"/>
      <c r="AF28" s="108"/>
      <c r="AG28" s="351"/>
      <c r="AH28" s="352"/>
      <c r="AI28" s="353"/>
    </row>
    <row r="29" spans="1:35" ht="9.75" customHeight="1" x14ac:dyDescent="0.2">
      <c r="A29" s="12" t="s">
        <v>21</v>
      </c>
      <c r="B29" s="25">
        <f>Верхотурова!$P$8</f>
        <v>72</v>
      </c>
      <c r="C29" s="25">
        <f>Верхотурова!$P$9</f>
        <v>82.608695652173907</v>
      </c>
      <c r="D29" s="25">
        <f>Верхотурова!$P$10</f>
        <v>72</v>
      </c>
      <c r="E29" s="25">
        <f>Верхотурова!$P$22</f>
        <v>77.272727272727266</v>
      </c>
      <c r="F29" s="346">
        <f t="shared" si="0"/>
        <v>75.970355731225297</v>
      </c>
      <c r="G29" s="25">
        <f>Верхотурова!$P$11</f>
        <v>57.692307692307686</v>
      </c>
      <c r="H29" s="25">
        <f>Верхотурова!$P$12</f>
        <v>65.384615384615387</v>
      </c>
      <c r="I29" s="25">
        <f>Верхотурова!$P$23</f>
        <v>48.148148148148145</v>
      </c>
      <c r="J29" s="25">
        <f>Евсеева!$P$8</f>
        <v>34.615384615384613</v>
      </c>
      <c r="K29" s="25">
        <f>Корнев!P26</f>
        <v>65.384615384615387</v>
      </c>
      <c r="L29" s="346">
        <f t="shared" si="1"/>
        <v>54.245014245014247</v>
      </c>
      <c r="M29" s="25">
        <f>Евсеева!$P$9</f>
        <v>20.833333333333336</v>
      </c>
      <c r="N29" s="25">
        <f>Корнев!$P$8</f>
        <v>56.000000000000007</v>
      </c>
      <c r="O29" s="25">
        <f>Евсеева!$P$10</f>
        <v>36</v>
      </c>
      <c r="P29" s="25">
        <f>Евсеева!$P$11</f>
        <v>27.777777777777779</v>
      </c>
      <c r="Q29" s="25">
        <f>Верхотурова!$P$13</f>
        <v>56.000000000000007</v>
      </c>
      <c r="R29" s="346">
        <f t="shared" si="2"/>
        <v>39.322222222222223</v>
      </c>
      <c r="S29" s="25">
        <f>Корнев!$P$9</f>
        <v>81.818181818181827</v>
      </c>
      <c r="T29" s="25">
        <f>Верхотурова!$P$14</f>
        <v>76</v>
      </c>
      <c r="U29" s="25">
        <f>Верхотурова!$P$15</f>
        <v>64</v>
      </c>
      <c r="V29" s="25">
        <f>Евсеева!$P$12</f>
        <v>22.222222222222221</v>
      </c>
      <c r="W29" s="25">
        <f>Евсеева!$P$13</f>
        <v>31.818181818181817</v>
      </c>
      <c r="X29" s="346">
        <f t="shared" si="3"/>
        <v>55.171717171717169</v>
      </c>
      <c r="Y29" s="25">
        <f>Корнев!$P$10</f>
        <v>64</v>
      </c>
      <c r="Z29" s="25">
        <f>Евсеева!$P$14</f>
        <v>68</v>
      </c>
      <c r="AA29" s="25">
        <f>Корнев!$P$11</f>
        <v>66.666666666666657</v>
      </c>
      <c r="AB29" s="347">
        <f t="shared" si="4"/>
        <v>66.222222222222214</v>
      </c>
      <c r="AC29" s="348"/>
      <c r="AD29" s="349"/>
      <c r="AE29" s="350"/>
      <c r="AF29" s="108"/>
      <c r="AG29" s="351"/>
      <c r="AH29" s="352"/>
      <c r="AI29" s="353">
        <f t="shared" si="5"/>
        <v>58.186306318480227</v>
      </c>
    </row>
    <row r="30" spans="1:35" ht="9.75" customHeight="1" x14ac:dyDescent="0.2">
      <c r="A30" s="12" t="s">
        <v>22</v>
      </c>
      <c r="B30" s="25"/>
      <c r="C30" s="25"/>
      <c r="D30" s="25"/>
      <c r="E30" s="25"/>
      <c r="F30" s="346"/>
      <c r="G30" s="25">
        <f>Верхотурова!$P$17</f>
        <v>65.384615384615387</v>
      </c>
      <c r="H30" s="25">
        <f>Верхотурова!$P$18</f>
        <v>69.230769230769226</v>
      </c>
      <c r="I30" s="25">
        <f>Корнев!$P$14</f>
        <v>62.962962962962962</v>
      </c>
      <c r="J30" s="25">
        <f>Корнев!$P$15</f>
        <v>80.769230769230774</v>
      </c>
      <c r="K30" s="25">
        <f>Корнев!$P$16</f>
        <v>61.53846153846154</v>
      </c>
      <c r="L30" s="346">
        <f t="shared" si="1"/>
        <v>67.977207977207982</v>
      </c>
      <c r="M30" s="25">
        <f>Корнев!$P$17</f>
        <v>91.666666666666657</v>
      </c>
      <c r="N30" s="25">
        <f>Корнев!$P$18</f>
        <v>84</v>
      </c>
      <c r="O30" s="25">
        <f>Корнев!$P$19</f>
        <v>76</v>
      </c>
      <c r="P30" s="25">
        <f>Корнев!$P$20</f>
        <v>61.111111111111114</v>
      </c>
      <c r="Q30" s="25">
        <f>Верхотурова!$P$19</f>
        <v>76</v>
      </c>
      <c r="R30" s="346">
        <f t="shared" si="2"/>
        <v>77.75555555555556</v>
      </c>
      <c r="S30" s="25">
        <f>Корнев!$P$27</f>
        <v>63.636363636363633</v>
      </c>
      <c r="T30" s="25">
        <f>Корнев!$P$28</f>
        <v>88</v>
      </c>
      <c r="U30" s="25">
        <f>Корнев!$P$29</f>
        <v>80</v>
      </c>
      <c r="V30" s="25">
        <f>Евсеева!$P$17</f>
        <v>33.333333333333329</v>
      </c>
      <c r="W30" s="25">
        <f>Евсеева!$P$18</f>
        <v>38.888888888888893</v>
      </c>
      <c r="X30" s="346">
        <f t="shared" si="3"/>
        <v>60.771717171717171</v>
      </c>
      <c r="Y30" s="25">
        <f>Евсеева!$P$19</f>
        <v>52</v>
      </c>
      <c r="Z30" s="25">
        <f>Евсеева!$P$20</f>
        <v>48</v>
      </c>
      <c r="AA30" s="25">
        <f>Евсеева!$P$21</f>
        <v>37.5</v>
      </c>
      <c r="AB30" s="347">
        <f t="shared" si="4"/>
        <v>45.833333333333336</v>
      </c>
      <c r="AC30" s="348"/>
      <c r="AD30" s="349"/>
      <c r="AE30" s="350"/>
      <c r="AF30" s="108"/>
      <c r="AG30" s="351"/>
      <c r="AH30" s="352"/>
      <c r="AI30" s="353">
        <f t="shared" si="5"/>
        <v>63.084453509453517</v>
      </c>
    </row>
    <row r="31" spans="1:35" ht="9.75" customHeight="1" x14ac:dyDescent="0.2">
      <c r="A31" s="12" t="s">
        <v>92</v>
      </c>
      <c r="B31" s="25"/>
      <c r="C31" s="25"/>
      <c r="D31" s="25"/>
      <c r="E31" s="25"/>
      <c r="F31" s="346"/>
      <c r="G31" s="25"/>
      <c r="H31" s="25"/>
      <c r="I31" s="25"/>
      <c r="J31" s="25"/>
      <c r="K31" s="25"/>
      <c r="L31" s="346"/>
      <c r="M31" s="25"/>
      <c r="N31" s="25"/>
      <c r="O31" s="25"/>
      <c r="P31" s="25"/>
      <c r="Q31" s="25"/>
      <c r="R31" s="346"/>
      <c r="S31" s="25"/>
      <c r="T31" s="25"/>
      <c r="U31" s="25"/>
      <c r="V31" s="25"/>
      <c r="W31" s="25"/>
      <c r="X31" s="346"/>
      <c r="Y31" s="25"/>
      <c r="Z31" s="25"/>
      <c r="AA31" s="25"/>
      <c r="AB31" s="347"/>
      <c r="AC31" s="348"/>
      <c r="AD31" s="349"/>
      <c r="AE31" s="350"/>
      <c r="AF31" s="108"/>
      <c r="AG31" s="351"/>
      <c r="AH31" s="352"/>
      <c r="AI31" s="353"/>
    </row>
    <row r="32" spans="1:35" ht="9.75" customHeight="1" x14ac:dyDescent="0.2">
      <c r="A32" s="12" t="s">
        <v>89</v>
      </c>
      <c r="B32" s="25"/>
      <c r="C32" s="25"/>
      <c r="D32" s="25"/>
      <c r="E32" s="25"/>
      <c r="F32" s="346"/>
      <c r="G32" s="25"/>
      <c r="H32" s="25"/>
      <c r="I32" s="25"/>
      <c r="J32" s="25"/>
      <c r="K32" s="25"/>
      <c r="L32" s="346"/>
      <c r="M32" s="25"/>
      <c r="N32" s="25"/>
      <c r="O32" s="25"/>
      <c r="P32" s="25"/>
      <c r="Q32" s="25"/>
      <c r="R32" s="346"/>
      <c r="S32" s="25">
        <f>Верхотурова!$P$24</f>
        <v>86.36363636363636</v>
      </c>
      <c r="T32" s="25">
        <f>Евсеева!$P$28</f>
        <v>80</v>
      </c>
      <c r="U32" s="25">
        <f>Евсеева!$P$29</f>
        <v>76</v>
      </c>
      <c r="V32" s="25">
        <f>Верхотурова!$P$25</f>
        <v>50</v>
      </c>
      <c r="W32" s="25">
        <f>Евсеева!$P$30</f>
        <v>55.555555555555557</v>
      </c>
      <c r="X32" s="346">
        <f t="shared" si="3"/>
        <v>69.583838383838383</v>
      </c>
      <c r="Y32" s="25"/>
      <c r="Z32" s="25"/>
      <c r="AA32" s="25"/>
      <c r="AB32" s="347"/>
      <c r="AC32" s="348"/>
      <c r="AD32" s="349"/>
      <c r="AE32" s="350"/>
      <c r="AF32" s="108"/>
      <c r="AG32" s="351"/>
      <c r="AH32" s="352"/>
      <c r="AI32" s="353">
        <f t="shared" si="5"/>
        <v>69.583838383838383</v>
      </c>
    </row>
    <row r="33" spans="1:35" ht="10.5" customHeight="1" x14ac:dyDescent="0.2">
      <c r="A33" s="26" t="s">
        <v>107</v>
      </c>
      <c r="B33" s="25"/>
      <c r="C33" s="25"/>
      <c r="D33" s="25"/>
      <c r="E33" s="25"/>
      <c r="F33" s="346"/>
      <c r="G33" s="25"/>
      <c r="H33" s="25"/>
      <c r="I33" s="25"/>
      <c r="J33" s="25"/>
      <c r="K33" s="25"/>
      <c r="L33" s="346"/>
      <c r="M33" s="25"/>
      <c r="N33" s="25"/>
      <c r="O33" s="25"/>
      <c r="P33" s="25"/>
      <c r="Q33" s="25"/>
      <c r="R33" s="346"/>
      <c r="S33" s="25"/>
      <c r="T33" s="25"/>
      <c r="U33" s="25"/>
      <c r="V33" s="25"/>
      <c r="W33" s="25"/>
      <c r="X33" s="346"/>
      <c r="Y33" s="25"/>
      <c r="Z33" s="25"/>
      <c r="AA33" s="25">
        <f>Евсеева!$P$25</f>
        <v>45.833333333333329</v>
      </c>
      <c r="AB33" s="347">
        <f t="shared" si="4"/>
        <v>45.833333333333329</v>
      </c>
      <c r="AC33" s="348"/>
      <c r="AD33" s="349"/>
      <c r="AE33" s="350"/>
      <c r="AF33" s="108"/>
      <c r="AG33" s="351"/>
      <c r="AH33" s="352"/>
      <c r="AI33" s="353">
        <f t="shared" si="5"/>
        <v>45.833333333333329</v>
      </c>
    </row>
    <row r="34" spans="1:35" ht="9" customHeight="1" x14ac:dyDescent="0.2">
      <c r="A34" s="26" t="s">
        <v>108</v>
      </c>
      <c r="B34" s="25"/>
      <c r="C34" s="25"/>
      <c r="D34" s="25"/>
      <c r="E34" s="25"/>
      <c r="F34" s="346"/>
      <c r="G34" s="25"/>
      <c r="H34" s="25"/>
      <c r="I34" s="25"/>
      <c r="J34" s="25"/>
      <c r="K34" s="25"/>
      <c r="L34" s="346"/>
      <c r="M34" s="25"/>
      <c r="N34" s="25"/>
      <c r="O34" s="25"/>
      <c r="P34" s="25"/>
      <c r="Q34" s="25"/>
      <c r="R34" s="346"/>
      <c r="S34" s="25"/>
      <c r="T34" s="25"/>
      <c r="U34" s="25"/>
      <c r="V34" s="25"/>
      <c r="W34" s="25"/>
      <c r="X34" s="346"/>
      <c r="Y34" s="25"/>
      <c r="Z34" s="25"/>
      <c r="AA34" s="25"/>
      <c r="AB34" s="347"/>
      <c r="AC34" s="348"/>
      <c r="AD34" s="349"/>
      <c r="AE34" s="350"/>
      <c r="AF34" s="108"/>
      <c r="AG34" s="351"/>
      <c r="AH34" s="352"/>
      <c r="AI34" s="353"/>
    </row>
    <row r="35" spans="1:35" ht="10.5" customHeight="1" x14ac:dyDescent="0.2">
      <c r="A35" s="26" t="s">
        <v>278</v>
      </c>
      <c r="B35" s="25"/>
      <c r="C35" s="25"/>
      <c r="D35" s="25"/>
      <c r="E35" s="25"/>
      <c r="F35" s="346"/>
      <c r="G35" s="25"/>
      <c r="H35" s="25"/>
      <c r="I35" s="25"/>
      <c r="J35" s="25"/>
      <c r="K35" s="25"/>
      <c r="L35" s="346"/>
      <c r="M35" s="25"/>
      <c r="N35" s="25"/>
      <c r="O35" s="25"/>
      <c r="P35" s="25"/>
      <c r="Q35" s="25"/>
      <c r="R35" s="346"/>
      <c r="S35" s="25"/>
      <c r="T35" s="25"/>
      <c r="U35" s="25"/>
      <c r="V35" s="25"/>
      <c r="W35" s="25"/>
      <c r="X35" s="346"/>
      <c r="Y35" s="25"/>
      <c r="Z35" s="25"/>
      <c r="AA35" s="25"/>
      <c r="AB35" s="347"/>
      <c r="AC35" s="348"/>
      <c r="AD35" s="349"/>
      <c r="AE35" s="350"/>
      <c r="AF35" s="108"/>
      <c r="AG35" s="351"/>
      <c r="AH35" s="352"/>
      <c r="AI35" s="353"/>
    </row>
    <row r="36" spans="1:35" ht="9.75" customHeight="1" x14ac:dyDescent="0.2">
      <c r="A36" s="12" t="s">
        <v>23</v>
      </c>
      <c r="B36" s="25">
        <f>Назарова!$P$12</f>
        <v>84</v>
      </c>
      <c r="C36" s="25">
        <f>Аккузина!$P$8</f>
        <v>69.565217391304344</v>
      </c>
      <c r="D36" s="25">
        <f>Назарова!$P$13</f>
        <v>80</v>
      </c>
      <c r="E36" s="25">
        <f>Аккузина!$P$9</f>
        <v>72.727272727272734</v>
      </c>
      <c r="F36" s="346">
        <f t="shared" si="0"/>
        <v>76.573122529644266</v>
      </c>
      <c r="G36" s="25">
        <f>Аккузина!$P$10</f>
        <v>50</v>
      </c>
      <c r="H36" s="25">
        <f>Аккузина!$P$11</f>
        <v>69.230769230769226</v>
      </c>
      <c r="I36" s="25">
        <f>Аккузина!$P$12</f>
        <v>48.148148148148145</v>
      </c>
      <c r="J36" s="25">
        <f>Аккузина!$P$13</f>
        <v>65.384615384615387</v>
      </c>
      <c r="K36" s="25">
        <f>Аккузина!$P$14</f>
        <v>53.846153846153847</v>
      </c>
      <c r="L36" s="346">
        <f t="shared" si="1"/>
        <v>57.32193732193732</v>
      </c>
      <c r="M36" s="25">
        <f>Назарова!$P$7</f>
        <v>70.833333333333343</v>
      </c>
      <c r="N36" s="25">
        <f>Назарова!$P$8</f>
        <v>72</v>
      </c>
      <c r="O36" s="25">
        <f>Назарова!$P$9</f>
        <v>52</v>
      </c>
      <c r="P36" s="25">
        <f>Назарова!$P$10</f>
        <v>44.444444444444443</v>
      </c>
      <c r="Q36" s="25">
        <f>Назарова!$P$11</f>
        <v>72</v>
      </c>
      <c r="R36" s="346">
        <f t="shared" si="2"/>
        <v>62.255555555555553</v>
      </c>
      <c r="S36" s="25">
        <f>Аккузина!$P$15</f>
        <v>68.181818181818173</v>
      </c>
      <c r="T36" s="25">
        <f>Аккузина!$P$16</f>
        <v>84</v>
      </c>
      <c r="U36" s="25">
        <f>Аккузина!$P$17</f>
        <v>80</v>
      </c>
      <c r="V36" s="25">
        <f>Аккузина!$P$18</f>
        <v>38.888888888888893</v>
      </c>
      <c r="W36" s="355">
        <f>Аккузина!$P$19</f>
        <v>52.380952380952387</v>
      </c>
      <c r="X36" s="346">
        <f t="shared" si="3"/>
        <v>64.690331890331905</v>
      </c>
      <c r="Y36" s="25">
        <f>Аккузина!$P$20</f>
        <v>72</v>
      </c>
      <c r="Z36" s="25">
        <f>Аккузина!$P$21</f>
        <v>72</v>
      </c>
      <c r="AA36" s="25">
        <f>Аккузина!$P$22</f>
        <v>62.5</v>
      </c>
      <c r="AB36" s="347">
        <f t="shared" si="4"/>
        <v>68.833333333333329</v>
      </c>
      <c r="AC36" s="348"/>
      <c r="AD36" s="349"/>
      <c r="AE36" s="350"/>
      <c r="AF36" s="108"/>
      <c r="AG36" s="351"/>
      <c r="AH36" s="352"/>
      <c r="AI36" s="353">
        <f t="shared" si="5"/>
        <v>65.934856126160469</v>
      </c>
    </row>
    <row r="37" spans="1:35" ht="9.75" customHeight="1" x14ac:dyDescent="0.2">
      <c r="A37" s="12" t="s">
        <v>109</v>
      </c>
      <c r="B37" s="25"/>
      <c r="C37" s="25"/>
      <c r="D37" s="25"/>
      <c r="E37" s="25"/>
      <c r="F37" s="346"/>
      <c r="G37" s="25"/>
      <c r="H37" s="25"/>
      <c r="I37" s="25"/>
      <c r="J37" s="25"/>
      <c r="K37" s="25"/>
      <c r="L37" s="346"/>
      <c r="M37" s="25"/>
      <c r="N37" s="25"/>
      <c r="O37" s="25"/>
      <c r="P37" s="25"/>
      <c r="Q37" s="25"/>
      <c r="R37" s="346"/>
      <c r="S37" s="25"/>
      <c r="T37" s="25"/>
      <c r="U37" s="25"/>
      <c r="V37" s="25"/>
      <c r="W37" s="355"/>
      <c r="X37" s="346"/>
      <c r="Y37" s="25"/>
      <c r="Z37" s="25"/>
      <c r="AA37" s="25"/>
      <c r="AB37" s="347"/>
      <c r="AC37" s="348"/>
      <c r="AD37" s="349"/>
      <c r="AE37" s="350"/>
      <c r="AF37" s="108"/>
      <c r="AG37" s="351"/>
      <c r="AH37" s="352"/>
      <c r="AI37" s="353"/>
    </row>
    <row r="38" spans="1:35" ht="8.25" customHeight="1" x14ac:dyDescent="0.2">
      <c r="A38" s="12" t="s">
        <v>24</v>
      </c>
      <c r="B38" s="25"/>
      <c r="C38" s="25"/>
      <c r="D38" s="25"/>
      <c r="E38" s="25"/>
      <c r="F38" s="346"/>
      <c r="G38" s="25"/>
      <c r="H38" s="25"/>
      <c r="I38" s="25"/>
      <c r="J38" s="25"/>
      <c r="K38" s="25"/>
      <c r="L38" s="346"/>
      <c r="M38" s="25"/>
      <c r="N38" s="25"/>
      <c r="O38" s="25"/>
      <c r="P38" s="25"/>
      <c r="Q38" s="25"/>
      <c r="R38" s="346"/>
      <c r="S38" s="25"/>
      <c r="T38" s="25"/>
      <c r="U38" s="25"/>
      <c r="V38" s="25"/>
      <c r="W38" s="25"/>
      <c r="X38" s="346"/>
      <c r="Y38" s="25"/>
      <c r="Z38" s="25"/>
      <c r="AA38" s="25"/>
      <c r="AB38" s="347"/>
      <c r="AC38" s="348"/>
      <c r="AD38" s="349"/>
      <c r="AE38" s="350"/>
      <c r="AF38" s="108"/>
      <c r="AG38" s="351"/>
      <c r="AH38" s="352"/>
      <c r="AI38" s="353"/>
    </row>
    <row r="39" spans="1:35" ht="8.25" customHeight="1" x14ac:dyDescent="0.2">
      <c r="A39" s="12" t="s">
        <v>35</v>
      </c>
      <c r="B39" s="25"/>
      <c r="C39" s="25"/>
      <c r="D39" s="25"/>
      <c r="E39" s="25"/>
      <c r="F39" s="346"/>
      <c r="G39" s="25"/>
      <c r="H39" s="25"/>
      <c r="I39" s="25"/>
      <c r="J39" s="25"/>
      <c r="K39" s="25"/>
      <c r="L39" s="346"/>
      <c r="M39" s="25"/>
      <c r="N39" s="25"/>
      <c r="O39" s="25"/>
      <c r="P39" s="25"/>
      <c r="Q39" s="25"/>
      <c r="R39" s="346"/>
      <c r="S39" s="25"/>
      <c r="T39" s="25"/>
      <c r="U39" s="25"/>
      <c r="V39" s="25"/>
      <c r="W39" s="25"/>
      <c r="X39" s="346"/>
      <c r="Y39" s="25"/>
      <c r="Z39" s="25"/>
      <c r="AA39" s="25"/>
      <c r="AB39" s="347"/>
      <c r="AC39" s="348"/>
      <c r="AD39" s="349"/>
      <c r="AE39" s="350"/>
      <c r="AF39" s="108"/>
      <c r="AG39" s="351"/>
      <c r="AH39" s="352"/>
      <c r="AI39" s="353"/>
    </row>
    <row r="40" spans="1:35" ht="12" customHeight="1" x14ac:dyDescent="0.2">
      <c r="A40" s="26" t="s">
        <v>97</v>
      </c>
      <c r="B40" s="25">
        <f>Господарчук!$P$25</f>
        <v>100</v>
      </c>
      <c r="C40" s="25">
        <f>Кащеева!$P$21</f>
        <v>100</v>
      </c>
      <c r="D40" s="25">
        <f>Назарова!$P$22</f>
        <v>100</v>
      </c>
      <c r="E40" s="25">
        <f>Назарова!$P$23</f>
        <v>77.272727272727266</v>
      </c>
      <c r="F40" s="346">
        <f t="shared" si="0"/>
        <v>94.318181818181813</v>
      </c>
      <c r="G40" s="25">
        <f>Литвинова!$P$17</f>
        <v>100</v>
      </c>
      <c r="H40" s="25">
        <f>Литвинова!$P$18</f>
        <v>100</v>
      </c>
      <c r="I40" s="25">
        <f>Литвинова!$P$19</f>
        <v>92.592592592592595</v>
      </c>
      <c r="J40" s="25">
        <f>Литвинова!$P$20</f>
        <v>100</v>
      </c>
      <c r="K40" s="25">
        <f>Безушенко!$P$26</f>
        <v>57.692307692307686</v>
      </c>
      <c r="L40" s="346">
        <f t="shared" si="1"/>
        <v>90.056980056980052</v>
      </c>
      <c r="M40" s="25">
        <f>Лой!$P$23</f>
        <v>100</v>
      </c>
      <c r="N40" s="25">
        <f>Лой!$P$24</f>
        <v>92</v>
      </c>
      <c r="O40" s="25">
        <f>Лой!$P$25</f>
        <v>84</v>
      </c>
      <c r="P40" s="25">
        <f>Лой!$P$26</f>
        <v>100</v>
      </c>
      <c r="Q40" s="25">
        <f>Лой!$P$27</f>
        <v>80</v>
      </c>
      <c r="R40" s="346">
        <f t="shared" si="2"/>
        <v>91.2</v>
      </c>
      <c r="S40" s="25"/>
      <c r="T40" s="25"/>
      <c r="U40" s="25"/>
      <c r="V40" s="25">
        <f>Аккузина!$P$26</f>
        <v>72.222222222222214</v>
      </c>
      <c r="W40" s="25">
        <f>Аккузина!$P$27</f>
        <v>90.476190476190482</v>
      </c>
      <c r="X40" s="346">
        <f t="shared" si="3"/>
        <v>81.349206349206355</v>
      </c>
      <c r="Y40" s="25">
        <f>Аккузина!$P$24</f>
        <v>84</v>
      </c>
      <c r="Z40" s="25"/>
      <c r="AA40" s="25">
        <f>Аккузина!$P$25</f>
        <v>91.666666666666657</v>
      </c>
      <c r="AB40" s="347">
        <f t="shared" si="4"/>
        <v>87.833333333333329</v>
      </c>
      <c r="AC40" s="348"/>
      <c r="AD40" s="349"/>
      <c r="AE40" s="350"/>
      <c r="AF40" s="108"/>
      <c r="AG40" s="351"/>
      <c r="AH40" s="352"/>
      <c r="AI40" s="353">
        <f t="shared" si="5"/>
        <v>88.951540311540299</v>
      </c>
    </row>
    <row r="41" spans="1:35" ht="9.75" customHeight="1" x14ac:dyDescent="0.2">
      <c r="A41" s="26" t="s">
        <v>98</v>
      </c>
      <c r="B41" s="25"/>
      <c r="C41" s="25"/>
      <c r="D41" s="25"/>
      <c r="E41" s="25"/>
      <c r="F41" s="346"/>
      <c r="G41" s="25"/>
      <c r="H41" s="25"/>
      <c r="I41" s="25"/>
      <c r="J41" s="25"/>
      <c r="K41" s="25"/>
      <c r="L41" s="346"/>
      <c r="M41" s="25"/>
      <c r="N41" s="25"/>
      <c r="O41" s="25"/>
      <c r="P41" s="25"/>
      <c r="Q41" s="25"/>
      <c r="R41" s="346"/>
      <c r="S41" s="25"/>
      <c r="T41" s="25"/>
      <c r="U41" s="25"/>
      <c r="V41" s="25"/>
      <c r="W41" s="25"/>
      <c r="X41" s="346"/>
      <c r="Y41" s="25"/>
      <c r="Z41" s="25"/>
      <c r="AA41" s="25"/>
      <c r="AB41" s="347"/>
      <c r="AC41" s="348"/>
      <c r="AD41" s="349"/>
      <c r="AE41" s="350"/>
      <c r="AF41" s="108"/>
      <c r="AG41" s="351"/>
      <c r="AH41" s="352"/>
      <c r="AI41" s="353"/>
    </row>
    <row r="42" spans="1:35" ht="10.5" customHeight="1" x14ac:dyDescent="0.2">
      <c r="A42" s="12" t="s">
        <v>25</v>
      </c>
      <c r="B42" s="25">
        <f>Лой!$P$7</f>
        <v>88</v>
      </c>
      <c r="C42" s="25">
        <f>Лой!$P$8</f>
        <v>60.869565217391312</v>
      </c>
      <c r="D42" s="25">
        <f>Лой!$P$9</f>
        <v>88</v>
      </c>
      <c r="E42" s="25">
        <f>Лой!$P$10</f>
        <v>68.181818181818173</v>
      </c>
      <c r="F42" s="346">
        <f t="shared" si="0"/>
        <v>76.262845849802375</v>
      </c>
      <c r="G42" s="25">
        <f>Безушенко!$P$14</f>
        <v>65.384615384615387</v>
      </c>
      <c r="H42" s="25">
        <f>Безушенко!$P$15</f>
        <v>76.923076923076934</v>
      </c>
      <c r="I42" s="25">
        <f>Безушенко!$P$16</f>
        <v>66.666666666666657</v>
      </c>
      <c r="J42" s="25">
        <f>Литвинова!$P$7</f>
        <v>92.307692307692307</v>
      </c>
      <c r="K42" s="25">
        <f>Безушенко!$P$17</f>
        <v>69.230769230769226</v>
      </c>
      <c r="L42" s="346">
        <f t="shared" si="1"/>
        <v>74.102564102564102</v>
      </c>
      <c r="M42" s="25">
        <f>Безушенко!$P$18</f>
        <v>83.333333333333343</v>
      </c>
      <c r="N42" s="25">
        <f>Безушенко!$P$19</f>
        <v>80</v>
      </c>
      <c r="O42" s="25">
        <f>Литвинова!$P$8</f>
        <v>76</v>
      </c>
      <c r="P42" s="25">
        <f>Литвинова!$P$9</f>
        <v>50</v>
      </c>
      <c r="Q42" s="25">
        <f>Литвинова!$P$10</f>
        <v>68</v>
      </c>
      <c r="R42" s="346">
        <f t="shared" si="2"/>
        <v>71.466666666666669</v>
      </c>
      <c r="S42" s="25">
        <f>Литвинова!$P$11</f>
        <v>72.727272727272734</v>
      </c>
      <c r="T42" s="25">
        <f>Безушенко!$P$20</f>
        <v>84</v>
      </c>
      <c r="U42" s="25">
        <f>Безушенко!$P$21</f>
        <v>92</v>
      </c>
      <c r="V42" s="25">
        <f>Лой!$P$11</f>
        <v>38.888888888888893</v>
      </c>
      <c r="W42" s="25">
        <f>Лой!$P$12</f>
        <v>57.142857142857139</v>
      </c>
      <c r="X42" s="346">
        <f t="shared" si="3"/>
        <v>68.951803751803752</v>
      </c>
      <c r="Y42" s="25">
        <f>Литвинова!$P$12</f>
        <v>48</v>
      </c>
      <c r="Z42" s="25">
        <f>Литвинова!$P$13</f>
        <v>68</v>
      </c>
      <c r="AA42" s="25">
        <f>Литвинова!$P$14</f>
        <v>62.5</v>
      </c>
      <c r="AB42" s="347">
        <f t="shared" si="4"/>
        <v>59.5</v>
      </c>
      <c r="AC42" s="348"/>
      <c r="AD42" s="349"/>
      <c r="AE42" s="350"/>
      <c r="AF42" s="108"/>
      <c r="AG42" s="351"/>
      <c r="AH42" s="352"/>
      <c r="AI42" s="353">
        <f t="shared" si="5"/>
        <v>70.056776074167374</v>
      </c>
    </row>
    <row r="43" spans="1:35" ht="10.5" customHeight="1" x14ac:dyDescent="0.2">
      <c r="A43" s="12" t="s">
        <v>110</v>
      </c>
      <c r="B43" s="25"/>
      <c r="C43" s="25"/>
      <c r="D43" s="25"/>
      <c r="E43" s="25"/>
      <c r="F43" s="346"/>
      <c r="G43" s="25"/>
      <c r="H43" s="25"/>
      <c r="I43" s="25"/>
      <c r="J43" s="25"/>
      <c r="K43" s="25"/>
      <c r="L43" s="346"/>
      <c r="M43" s="25"/>
      <c r="N43" s="25"/>
      <c r="O43" s="25"/>
      <c r="P43" s="25"/>
      <c r="Q43" s="25"/>
      <c r="R43" s="346"/>
      <c r="S43" s="25"/>
      <c r="T43" s="25"/>
      <c r="U43" s="25"/>
      <c r="V43" s="25"/>
      <c r="W43" s="25"/>
      <c r="X43" s="346"/>
      <c r="Y43" s="25"/>
      <c r="Z43" s="25"/>
      <c r="AA43" s="25"/>
      <c r="AB43" s="347"/>
      <c r="AC43" s="348"/>
      <c r="AD43" s="349"/>
      <c r="AE43" s="350"/>
      <c r="AF43" s="108"/>
      <c r="AG43" s="351"/>
      <c r="AH43" s="352"/>
      <c r="AI43" s="353"/>
    </row>
    <row r="44" spans="1:35" ht="9" customHeight="1" x14ac:dyDescent="0.2">
      <c r="A44" s="26" t="s">
        <v>176</v>
      </c>
      <c r="B44" s="25"/>
      <c r="C44" s="25"/>
      <c r="D44" s="25"/>
      <c r="E44" s="25"/>
      <c r="F44" s="346"/>
      <c r="G44" s="25"/>
      <c r="H44" s="25"/>
      <c r="I44" s="25"/>
      <c r="J44" s="25"/>
      <c r="K44" s="25"/>
      <c r="L44" s="346"/>
      <c r="M44" s="25"/>
      <c r="N44" s="25"/>
      <c r="O44" s="25"/>
      <c r="P44" s="25"/>
      <c r="Q44" s="25"/>
      <c r="R44" s="346"/>
      <c r="S44" s="25"/>
      <c r="T44" s="25"/>
      <c r="U44" s="25"/>
      <c r="V44" s="25"/>
      <c r="W44" s="25"/>
      <c r="X44" s="346"/>
      <c r="Y44" s="25"/>
      <c r="Z44" s="25"/>
      <c r="AA44" s="25"/>
      <c r="AB44" s="347"/>
      <c r="AC44" s="348"/>
      <c r="AD44" s="349"/>
      <c r="AE44" s="350"/>
      <c r="AF44" s="108"/>
      <c r="AG44" s="351"/>
      <c r="AH44" s="352"/>
      <c r="AI44" s="353"/>
    </row>
    <row r="45" spans="1:35" ht="9.75" customHeight="1" x14ac:dyDescent="0.2">
      <c r="A45" s="12" t="s">
        <v>26</v>
      </c>
      <c r="B45" s="25"/>
      <c r="C45" s="25"/>
      <c r="D45" s="25"/>
      <c r="E45" s="25"/>
      <c r="F45" s="346"/>
      <c r="G45" s="25"/>
      <c r="H45" s="25"/>
      <c r="I45" s="25"/>
      <c r="J45" s="25"/>
      <c r="K45" s="25"/>
      <c r="L45" s="346"/>
      <c r="M45" s="25">
        <f>Вербилова!$P$7</f>
        <v>79.166666666666657</v>
      </c>
      <c r="N45" s="25">
        <f>Вербилова!$P$8</f>
        <v>80</v>
      </c>
      <c r="O45" s="25">
        <f>Вербилова!$P$9</f>
        <v>52</v>
      </c>
      <c r="P45" s="25">
        <f>Вербилова!$P$10</f>
        <v>27.777777777777779</v>
      </c>
      <c r="Q45" s="25">
        <f>Вербилова!$P$11</f>
        <v>80</v>
      </c>
      <c r="R45" s="346">
        <f t="shared" si="2"/>
        <v>63.788888888888891</v>
      </c>
      <c r="S45" s="25">
        <f>Вербилова!$P$12</f>
        <v>86.36363636363636</v>
      </c>
      <c r="T45" s="25">
        <f>Вербилова!$P$13</f>
        <v>84</v>
      </c>
      <c r="U45" s="25">
        <f>Вербилова!$P$14</f>
        <v>64</v>
      </c>
      <c r="V45" s="25">
        <f>Вербилова!$P$15</f>
        <v>27.777777777777779</v>
      </c>
      <c r="W45" s="25">
        <f>Вербилова!$P$16</f>
        <v>42.857142857142854</v>
      </c>
      <c r="X45" s="346">
        <f t="shared" si="3"/>
        <v>60.999711399711394</v>
      </c>
      <c r="Y45" s="25">
        <f>Господарчук!$P$8</f>
        <v>80</v>
      </c>
      <c r="Z45" s="25">
        <f>Господарчук!$P$9</f>
        <v>68</v>
      </c>
      <c r="AA45" s="25">
        <f>Господарчук!$P$10</f>
        <v>70.833333333333343</v>
      </c>
      <c r="AB45" s="347">
        <f t="shared" si="4"/>
        <v>72.944444444444443</v>
      </c>
      <c r="AC45" s="348"/>
      <c r="AD45" s="349"/>
      <c r="AE45" s="350"/>
      <c r="AF45" s="108"/>
      <c r="AG45" s="351"/>
      <c r="AH45" s="352"/>
      <c r="AI45" s="353">
        <f t="shared" si="5"/>
        <v>65.911014911014902</v>
      </c>
    </row>
    <row r="46" spans="1:35" ht="9" customHeight="1" x14ac:dyDescent="0.2">
      <c r="A46" s="12" t="s">
        <v>178</v>
      </c>
      <c r="B46" s="25"/>
      <c r="C46" s="25"/>
      <c r="D46" s="25"/>
      <c r="E46" s="25"/>
      <c r="F46" s="346"/>
      <c r="G46" s="25"/>
      <c r="H46" s="25"/>
      <c r="I46" s="25"/>
      <c r="J46" s="25"/>
      <c r="K46" s="25"/>
      <c r="L46" s="346"/>
      <c r="M46" s="25"/>
      <c r="N46" s="25"/>
      <c r="O46" s="25"/>
      <c r="P46" s="25"/>
      <c r="Q46" s="25"/>
      <c r="R46" s="346"/>
      <c r="S46" s="25"/>
      <c r="T46" s="25"/>
      <c r="U46" s="25"/>
      <c r="V46" s="25"/>
      <c r="W46" s="25"/>
      <c r="X46" s="346"/>
      <c r="Y46" s="25"/>
      <c r="Z46" s="25"/>
      <c r="AA46" s="25"/>
      <c r="AB46" s="347"/>
      <c r="AC46" s="348"/>
      <c r="AD46" s="349"/>
      <c r="AE46" s="350"/>
      <c r="AF46" s="108"/>
      <c r="AG46" s="351"/>
      <c r="AH46" s="352"/>
      <c r="AI46" s="353"/>
    </row>
    <row r="47" spans="1:35" ht="9.75" customHeight="1" x14ac:dyDescent="0.2">
      <c r="A47" s="12" t="s">
        <v>179</v>
      </c>
      <c r="B47" s="25"/>
      <c r="C47" s="25"/>
      <c r="D47" s="25"/>
      <c r="E47" s="25"/>
      <c r="F47" s="346"/>
      <c r="G47" s="25"/>
      <c r="H47" s="25"/>
      <c r="I47" s="25"/>
      <c r="J47" s="25"/>
      <c r="K47" s="25"/>
      <c r="L47" s="346"/>
      <c r="M47" s="25"/>
      <c r="N47" s="25"/>
      <c r="O47" s="25"/>
      <c r="P47" s="25"/>
      <c r="Q47" s="25"/>
      <c r="R47" s="346"/>
      <c r="S47" s="25"/>
      <c r="T47" s="25"/>
      <c r="U47" s="25"/>
      <c r="V47" s="25"/>
      <c r="W47" s="25"/>
      <c r="X47" s="346"/>
      <c r="Y47" s="25"/>
      <c r="Z47" s="25"/>
      <c r="AA47" s="25"/>
      <c r="AB47" s="347"/>
      <c r="AC47" s="348"/>
      <c r="AD47" s="349"/>
      <c r="AE47" s="350"/>
      <c r="AF47" s="108"/>
      <c r="AG47" s="351"/>
      <c r="AH47" s="352"/>
      <c r="AI47" s="353"/>
    </row>
    <row r="48" spans="1:35" ht="9.75" customHeight="1" x14ac:dyDescent="0.2">
      <c r="A48" s="12" t="s">
        <v>27</v>
      </c>
      <c r="B48" s="25"/>
      <c r="C48" s="25"/>
      <c r="D48" s="25"/>
      <c r="E48" s="25"/>
      <c r="F48" s="346"/>
      <c r="G48" s="25"/>
      <c r="H48" s="25"/>
      <c r="I48" s="25"/>
      <c r="J48" s="25"/>
      <c r="K48" s="25"/>
      <c r="L48" s="346"/>
      <c r="M48" s="25"/>
      <c r="N48" s="25"/>
      <c r="O48" s="25"/>
      <c r="P48" s="25"/>
      <c r="Q48" s="25"/>
      <c r="R48" s="346"/>
      <c r="S48" s="25">
        <f>Безушенко!$P$7</f>
        <v>63.636363636363633</v>
      </c>
      <c r="T48" s="25">
        <f>Демакина!$P$7</f>
        <v>60</v>
      </c>
      <c r="U48" s="25">
        <f>Безушенко!$P$8</f>
        <v>48</v>
      </c>
      <c r="V48" s="25">
        <f>Безушенко!$P$9</f>
        <v>38.888888888888893</v>
      </c>
      <c r="W48" s="25">
        <f>Безушенко!$P$10</f>
        <v>33.333333333333329</v>
      </c>
      <c r="X48" s="346">
        <f t="shared" si="3"/>
        <v>48.771717171717171</v>
      </c>
      <c r="Y48" s="25">
        <f>Демакина!$P$8</f>
        <v>32</v>
      </c>
      <c r="Z48" s="25">
        <f>Демакина!$P$9</f>
        <v>48</v>
      </c>
      <c r="AA48" s="25">
        <f>Безушенко!$P$11</f>
        <v>50</v>
      </c>
      <c r="AB48" s="347">
        <f t="shared" si="4"/>
        <v>43.333333333333336</v>
      </c>
      <c r="AC48" s="348"/>
      <c r="AD48" s="349"/>
      <c r="AE48" s="350"/>
      <c r="AF48" s="108"/>
      <c r="AG48" s="351"/>
      <c r="AH48" s="352"/>
      <c r="AI48" s="353">
        <f t="shared" si="5"/>
        <v>46.052525252525257</v>
      </c>
    </row>
    <row r="49" spans="1:36" ht="10.5" customHeight="1" x14ac:dyDescent="0.2">
      <c r="A49" s="12" t="s">
        <v>282</v>
      </c>
      <c r="B49" s="25"/>
      <c r="C49" s="25"/>
      <c r="D49" s="25"/>
      <c r="E49" s="25"/>
      <c r="F49" s="346"/>
      <c r="G49" s="25"/>
      <c r="H49" s="25"/>
      <c r="I49" s="25"/>
      <c r="J49" s="25"/>
      <c r="K49" s="25"/>
      <c r="L49" s="346"/>
      <c r="M49" s="25"/>
      <c r="N49" s="25"/>
      <c r="O49" s="25"/>
      <c r="P49" s="25"/>
      <c r="Q49" s="25"/>
      <c r="R49" s="346"/>
      <c r="S49" s="25"/>
      <c r="T49" s="25"/>
      <c r="U49" s="25"/>
      <c r="V49" s="25"/>
      <c r="W49" s="25"/>
      <c r="X49" s="346"/>
      <c r="Y49" s="25"/>
      <c r="Z49" s="25"/>
      <c r="AA49" s="25"/>
      <c r="AB49" s="347"/>
      <c r="AC49" s="348"/>
      <c r="AD49" s="349"/>
      <c r="AE49" s="350"/>
      <c r="AF49" s="108"/>
      <c r="AG49" s="351"/>
      <c r="AH49" s="352"/>
      <c r="AI49" s="353"/>
    </row>
    <row r="50" spans="1:36" ht="10.5" customHeight="1" x14ac:dyDescent="0.2">
      <c r="A50" s="12" t="s">
        <v>283</v>
      </c>
      <c r="B50" s="25"/>
      <c r="C50" s="25"/>
      <c r="D50" s="25"/>
      <c r="E50" s="25"/>
      <c r="F50" s="346"/>
      <c r="G50" s="25"/>
      <c r="H50" s="25"/>
      <c r="I50" s="25"/>
      <c r="J50" s="25"/>
      <c r="K50" s="25"/>
      <c r="L50" s="346"/>
      <c r="M50" s="25"/>
      <c r="N50" s="25"/>
      <c r="O50" s="25"/>
      <c r="P50" s="25"/>
      <c r="Q50" s="25"/>
      <c r="R50" s="346"/>
      <c r="S50" s="25"/>
      <c r="T50" s="25"/>
      <c r="U50" s="25"/>
      <c r="V50" s="25"/>
      <c r="W50" s="25"/>
      <c r="X50" s="346"/>
      <c r="Y50" s="25"/>
      <c r="Z50" s="25"/>
      <c r="AA50" s="25"/>
      <c r="AB50" s="347"/>
      <c r="AC50" s="348"/>
      <c r="AD50" s="349"/>
      <c r="AE50" s="350"/>
      <c r="AF50" s="108"/>
      <c r="AG50" s="351"/>
      <c r="AH50" s="352"/>
      <c r="AI50" s="353"/>
    </row>
    <row r="51" spans="1:36" ht="10.5" customHeight="1" x14ac:dyDescent="0.2">
      <c r="A51" s="12" t="s">
        <v>28</v>
      </c>
      <c r="B51" s="25">
        <f>Бухарина!$P$8</f>
        <v>92</v>
      </c>
      <c r="C51" s="25">
        <f>Бухарина!$P$9</f>
        <v>82.608695652173907</v>
      </c>
      <c r="D51" s="25">
        <f>Бухарина!$P$10</f>
        <v>96</v>
      </c>
      <c r="E51" s="25">
        <f>Бухарина!$P$11</f>
        <v>100</v>
      </c>
      <c r="F51" s="346">
        <f t="shared" si="0"/>
        <v>92.65217391304347</v>
      </c>
      <c r="G51" s="25">
        <f>Бухарина!$P$12</f>
        <v>69.230769230769226</v>
      </c>
      <c r="H51" s="25">
        <f>Бухарина!$P$13</f>
        <v>92.307692307692307</v>
      </c>
      <c r="I51" s="25">
        <f>Бухарина!$P$14</f>
        <v>62.962962962962962</v>
      </c>
      <c r="J51" s="25">
        <f>Бухарина!$P$15</f>
        <v>69.230769230769226</v>
      </c>
      <c r="K51" s="25">
        <f>Бухарина!$P$16</f>
        <v>50</v>
      </c>
      <c r="L51" s="346">
        <f t="shared" si="1"/>
        <v>68.746438746438756</v>
      </c>
      <c r="M51" s="25">
        <f>(Прудников!P8+Бухарина!P17)/2</f>
        <v>100</v>
      </c>
      <c r="N51" s="25">
        <f>(Прудников!P9+Бухарина!P18)/2</f>
        <v>100</v>
      </c>
      <c r="O51" s="25">
        <f>(Прудников!P10+Бухарина!P19)/2</f>
        <v>97.222222222222229</v>
      </c>
      <c r="P51" s="25">
        <f>(Прудников!P11+Бухарина!P20)/2</f>
        <v>95.833333333333329</v>
      </c>
      <c r="Q51" s="25">
        <f>(Прудников!P12+Бухарина!P21)/2</f>
        <v>100</v>
      </c>
      <c r="R51" s="346">
        <f t="shared" si="2"/>
        <v>98.611111111111114</v>
      </c>
      <c r="S51" s="25">
        <f>Бухарина!$P$22</f>
        <v>68.181818181818173</v>
      </c>
      <c r="T51" s="25">
        <f>Бухарина!$P$23</f>
        <v>96</v>
      </c>
      <c r="U51" s="25">
        <f>(Прудников!P13+Бухарина!P24)/2</f>
        <v>88.333333333333343</v>
      </c>
      <c r="V51" s="25">
        <f>Прудников!$P$14</f>
        <v>66.666666666666657</v>
      </c>
      <c r="W51" s="25">
        <f>(Прудников!P15+Бухарина!P25)/2</f>
        <v>100</v>
      </c>
      <c r="X51" s="346">
        <f t="shared" si="3"/>
        <v>83.836363636363643</v>
      </c>
      <c r="Y51" s="25"/>
      <c r="Z51" s="25"/>
      <c r="AA51" s="25"/>
      <c r="AB51" s="347"/>
      <c r="AC51" s="348"/>
      <c r="AD51" s="349"/>
      <c r="AE51" s="350"/>
      <c r="AF51" s="108"/>
      <c r="AG51" s="351"/>
      <c r="AH51" s="352"/>
      <c r="AI51" s="353">
        <f t="shared" si="5"/>
        <v>85.961521851739263</v>
      </c>
    </row>
    <row r="52" spans="1:36" ht="10.5" customHeight="1" x14ac:dyDescent="0.2">
      <c r="A52" s="12" t="s">
        <v>29</v>
      </c>
      <c r="B52" s="25"/>
      <c r="C52" s="25"/>
      <c r="D52" s="25"/>
      <c r="E52" s="25"/>
      <c r="F52" s="346"/>
      <c r="G52" s="25"/>
      <c r="H52" s="25"/>
      <c r="I52" s="25"/>
      <c r="J52" s="25"/>
      <c r="K52" s="25"/>
      <c r="L52" s="346"/>
      <c r="M52" s="25"/>
      <c r="N52" s="25"/>
      <c r="O52" s="25"/>
      <c r="P52" s="25"/>
      <c r="Q52" s="25"/>
      <c r="R52" s="346"/>
      <c r="S52" s="25">
        <f>Егоршин!$P$8</f>
        <v>68.181818181818173</v>
      </c>
      <c r="T52" s="25">
        <f>Егоршин!$P$9</f>
        <v>72</v>
      </c>
      <c r="U52" s="25">
        <f>Егоршин!$P$10</f>
        <v>72</v>
      </c>
      <c r="V52" s="25">
        <f>Егоршин!$P$11</f>
        <v>55.555555555555557</v>
      </c>
      <c r="W52" s="25">
        <f>Егоршин!$P$12</f>
        <v>28.571428571428569</v>
      </c>
      <c r="X52" s="346">
        <f t="shared" si="3"/>
        <v>59.26176046176046</v>
      </c>
      <c r="Y52" s="25"/>
      <c r="Z52" s="25"/>
      <c r="AA52" s="25"/>
      <c r="AB52" s="347"/>
      <c r="AC52" s="348"/>
      <c r="AD52" s="349"/>
      <c r="AE52" s="350"/>
      <c r="AF52" s="108"/>
      <c r="AG52" s="351"/>
      <c r="AH52" s="352"/>
      <c r="AI52" s="353">
        <f t="shared" si="5"/>
        <v>59.26176046176046</v>
      </c>
    </row>
    <row r="53" spans="1:36" ht="9" customHeight="1" x14ac:dyDescent="0.2">
      <c r="A53" s="12" t="s">
        <v>30</v>
      </c>
      <c r="B53" s="25">
        <f>Косарева!$P$8</f>
        <v>92</v>
      </c>
      <c r="C53" s="25">
        <f>Косарева!$P$9</f>
        <v>82.608695652173907</v>
      </c>
      <c r="D53" s="25">
        <f>Косарева!$P$10</f>
        <v>88</v>
      </c>
      <c r="E53" s="25">
        <f>(Косарева!P11+Косарева!P12)/2</f>
        <v>95.454545454545453</v>
      </c>
      <c r="F53" s="346">
        <f t="shared" si="0"/>
        <v>89.515810276679829</v>
      </c>
      <c r="G53" s="25">
        <f>Косарева!$P$13</f>
        <v>76.923076923076934</v>
      </c>
      <c r="H53" s="25">
        <f>Косарева!$P$14</f>
        <v>96.15384615384616</v>
      </c>
      <c r="I53" s="25">
        <f>Косарева!$P$15</f>
        <v>77.777777777777786</v>
      </c>
      <c r="J53" s="25">
        <f>Косарева!$P$16</f>
        <v>80.769230769230774</v>
      </c>
      <c r="K53" s="25">
        <f>Косарева!$P$17</f>
        <v>76.923076923076934</v>
      </c>
      <c r="L53" s="346">
        <f t="shared" si="1"/>
        <v>81.709401709401703</v>
      </c>
      <c r="M53" s="25">
        <f>Косарева!$P$18</f>
        <v>95.833333333333343</v>
      </c>
      <c r="N53" s="25">
        <f>Косарева!$P$19</f>
        <v>84</v>
      </c>
      <c r="O53" s="25">
        <f>Косарева!$P$20</f>
        <v>84</v>
      </c>
      <c r="P53" s="25">
        <f>Косарева!$P$21</f>
        <v>50</v>
      </c>
      <c r="Q53" s="25">
        <f>Косарева!$P$22</f>
        <v>80</v>
      </c>
      <c r="R53" s="346">
        <f t="shared" si="2"/>
        <v>78.76666666666668</v>
      </c>
      <c r="S53" s="25"/>
      <c r="T53" s="25"/>
      <c r="U53" s="25"/>
      <c r="V53" s="25"/>
      <c r="W53" s="25"/>
      <c r="X53" s="346"/>
      <c r="Y53" s="25"/>
      <c r="Z53" s="25"/>
      <c r="AA53" s="25"/>
      <c r="AB53" s="347"/>
      <c r="AC53" s="348"/>
      <c r="AD53" s="349"/>
      <c r="AE53" s="350"/>
      <c r="AF53" s="108"/>
      <c r="AG53" s="351"/>
      <c r="AH53" s="352"/>
      <c r="AI53" s="353">
        <f t="shared" si="5"/>
        <v>83.330626217582747</v>
      </c>
    </row>
    <row r="54" spans="1:36" ht="10.5" customHeight="1" x14ac:dyDescent="0.2">
      <c r="A54" s="12" t="s">
        <v>31</v>
      </c>
      <c r="B54" s="25">
        <f>жукова!$P$8</f>
        <v>84</v>
      </c>
      <c r="C54" s="25">
        <f>жукова!$P$9</f>
        <v>78.260869565217391</v>
      </c>
      <c r="D54" s="25">
        <f>Боярская!$P$8</f>
        <v>100</v>
      </c>
      <c r="E54" s="25">
        <f>Боярская!$P$9</f>
        <v>90.909090909090907</v>
      </c>
      <c r="F54" s="346">
        <f t="shared" si="0"/>
        <v>88.292490118577064</v>
      </c>
      <c r="G54" s="25">
        <f>Боярская!$P$10</f>
        <v>96.15384615384616</v>
      </c>
      <c r="H54" s="25">
        <f>жукова!$P$10</f>
        <v>88.461538461538453</v>
      </c>
      <c r="I54" s="25">
        <f>Боярская!$P$11</f>
        <v>100</v>
      </c>
      <c r="J54" s="25">
        <f>жукова!$P$11</f>
        <v>69.230769230769226</v>
      </c>
      <c r="K54" s="25">
        <f>Боярская!$P$12</f>
        <v>100</v>
      </c>
      <c r="L54" s="346">
        <f t="shared" si="1"/>
        <v>90.769230769230774</v>
      </c>
      <c r="M54" s="25">
        <f>жукова!$P$12</f>
        <v>95.833333333333343</v>
      </c>
      <c r="N54" s="25">
        <f>жукова!$P$13</f>
        <v>88</v>
      </c>
      <c r="O54" s="25">
        <f>Боярская!$P$13</f>
        <v>96</v>
      </c>
      <c r="P54" s="25">
        <f>жукова!$P$14</f>
        <v>61.111111111111114</v>
      </c>
      <c r="Q54" s="25">
        <f>Боярская!$P$14</f>
        <v>96</v>
      </c>
      <c r="R54" s="346">
        <f t="shared" si="2"/>
        <v>87.388888888888886</v>
      </c>
      <c r="S54" s="25"/>
      <c r="T54" s="25"/>
      <c r="U54" s="25"/>
      <c r="V54" s="25"/>
      <c r="W54" s="25"/>
      <c r="X54" s="346"/>
      <c r="Y54" s="25"/>
      <c r="Z54" s="25"/>
      <c r="AA54" s="25"/>
      <c r="AB54" s="347"/>
      <c r="AC54" s="348"/>
      <c r="AD54" s="349"/>
      <c r="AE54" s="350"/>
      <c r="AF54" s="108"/>
      <c r="AG54" s="351"/>
      <c r="AH54" s="352"/>
      <c r="AI54" s="353">
        <f t="shared" si="5"/>
        <v>88.816869925565584</v>
      </c>
    </row>
    <row r="55" spans="1:36" ht="9" customHeight="1" x14ac:dyDescent="0.2">
      <c r="A55" s="12" t="s">
        <v>32</v>
      </c>
      <c r="B55" s="25">
        <f>Фандо!$P$8</f>
        <v>100</v>
      </c>
      <c r="C55" s="25">
        <f>Фандо!$P$9</f>
        <v>95.652173913043484</v>
      </c>
      <c r="D55" s="25">
        <f>Фандо!$P$10</f>
        <v>100</v>
      </c>
      <c r="E55" s="25">
        <f>Тагер!$P$8</f>
        <v>100</v>
      </c>
      <c r="F55" s="346">
        <f t="shared" si="0"/>
        <v>98.913043478260875</v>
      </c>
      <c r="G55" s="25">
        <f>Фандо!$P$11</f>
        <v>100</v>
      </c>
      <c r="H55" s="25">
        <f>Фандо!$P$12</f>
        <v>96.15384615384616</v>
      </c>
      <c r="I55" s="25">
        <f>Сердюк!$P$8</f>
        <v>73.076923076923066</v>
      </c>
      <c r="J55" s="25">
        <f>Тагер!$P$9</f>
        <v>100</v>
      </c>
      <c r="K55" s="25">
        <f>Тагер!$P$10</f>
        <v>100</v>
      </c>
      <c r="L55" s="346">
        <f t="shared" si="1"/>
        <v>93.84615384615384</v>
      </c>
      <c r="M55" s="25">
        <f>Сердюк!$P$9</f>
        <v>91.666666666666657</v>
      </c>
      <c r="N55" s="25">
        <f>Фандо!$P$13</f>
        <v>96</v>
      </c>
      <c r="O55" s="25">
        <f>Тагер!$P$11</f>
        <v>80</v>
      </c>
      <c r="P55" s="25">
        <f>Тагер!$P$12</f>
        <v>88.888888888888886</v>
      </c>
      <c r="Q55" s="25">
        <f>Фандо!$P$14</f>
        <v>96</v>
      </c>
      <c r="R55" s="346">
        <f t="shared" si="2"/>
        <v>90.511111111111106</v>
      </c>
      <c r="S55" s="25">
        <f>Фандо!$P$15</f>
        <v>90.909090909090907</v>
      </c>
      <c r="T55" s="25">
        <f>Фандо!$P$16</f>
        <v>100</v>
      </c>
      <c r="U55" s="25">
        <f>Сердюк!$P$10</f>
        <v>87.5</v>
      </c>
      <c r="V55" s="25">
        <f>Сердюк!$P$11</f>
        <v>55.555555555555557</v>
      </c>
      <c r="W55" s="25">
        <f>Тагер!$P$13</f>
        <v>100</v>
      </c>
      <c r="X55" s="346">
        <f t="shared" si="3"/>
        <v>86.792929292929287</v>
      </c>
      <c r="Y55" s="25">
        <f>Сердюк!$P$12</f>
        <v>56.000000000000007</v>
      </c>
      <c r="Z55" s="25">
        <f>Сердюк!$P$13</f>
        <v>84</v>
      </c>
      <c r="AA55" s="25">
        <f>Тагер!$P$14</f>
        <v>82.608695652173907</v>
      </c>
      <c r="AB55" s="347">
        <f t="shared" si="4"/>
        <v>74.20289855072464</v>
      </c>
      <c r="AC55" s="348"/>
      <c r="AD55" s="349"/>
      <c r="AE55" s="350"/>
      <c r="AF55" s="108"/>
      <c r="AG55" s="351"/>
      <c r="AH55" s="352"/>
      <c r="AI55" s="353">
        <f t="shared" si="5"/>
        <v>88.853227255835947</v>
      </c>
    </row>
    <row r="56" spans="1:36" ht="9" customHeight="1" x14ac:dyDescent="0.2">
      <c r="A56" s="12" t="s">
        <v>285</v>
      </c>
      <c r="B56" s="25"/>
      <c r="C56" s="25"/>
      <c r="D56" s="25"/>
      <c r="E56" s="25"/>
      <c r="F56" s="346"/>
      <c r="G56" s="25"/>
      <c r="H56" s="25"/>
      <c r="I56" s="25"/>
      <c r="J56" s="25"/>
      <c r="K56" s="25"/>
      <c r="L56" s="346"/>
      <c r="M56" s="25">
        <f>жукова!$P$18</f>
        <v>100</v>
      </c>
      <c r="N56" s="450">
        <f>жукова!$P$19</f>
        <v>92</v>
      </c>
      <c r="O56" s="450">
        <f>жукова!$P$20</f>
        <v>55.555555555555557</v>
      </c>
      <c r="P56" s="450">
        <f>Боярская!$P$18</f>
        <v>84</v>
      </c>
      <c r="Q56" s="450">
        <f>Боярская!$P$19</f>
        <v>80</v>
      </c>
      <c r="R56" s="346">
        <f t="shared" si="2"/>
        <v>82.311111111111103</v>
      </c>
      <c r="S56" s="25"/>
      <c r="T56" s="25"/>
      <c r="U56" s="25"/>
      <c r="V56" s="25"/>
      <c r="W56" s="25"/>
      <c r="X56" s="346"/>
      <c r="Y56" s="25"/>
      <c r="Z56" s="25"/>
      <c r="AA56" s="25"/>
      <c r="AB56" s="347"/>
      <c r="AC56" s="348"/>
      <c r="AD56" s="349"/>
      <c r="AE56" s="350"/>
      <c r="AF56" s="108"/>
      <c r="AG56" s="351"/>
      <c r="AH56" s="352"/>
      <c r="AI56" s="353">
        <f t="shared" si="5"/>
        <v>82.311111111111103</v>
      </c>
    </row>
    <row r="57" spans="1:36" ht="10.5" customHeight="1" x14ac:dyDescent="0.2">
      <c r="A57" s="12" t="s">
        <v>125</v>
      </c>
      <c r="B57" s="356">
        <f>жукова!$P$17</f>
        <v>100</v>
      </c>
      <c r="C57" s="356"/>
      <c r="D57" s="356"/>
      <c r="E57" s="356"/>
      <c r="F57" s="346">
        <f t="shared" si="0"/>
        <v>100</v>
      </c>
      <c r="G57" s="356"/>
      <c r="H57" s="356"/>
      <c r="I57" s="356"/>
      <c r="J57" s="356"/>
      <c r="K57" s="356"/>
      <c r="L57" s="346"/>
      <c r="M57" s="356"/>
      <c r="N57" s="356"/>
      <c r="O57" s="356"/>
      <c r="P57" s="356"/>
      <c r="Q57" s="356"/>
      <c r="R57" s="346"/>
      <c r="S57" s="25">
        <f>Боярская!$P$15</f>
        <v>100</v>
      </c>
      <c r="T57" s="25">
        <f>жукова!$P$15</f>
        <v>88</v>
      </c>
      <c r="U57" s="25">
        <f>Боярская!$P$16</f>
        <v>96</v>
      </c>
      <c r="V57" s="25">
        <f>Боярская!$P$17</f>
        <v>100</v>
      </c>
      <c r="W57" s="25">
        <f>жукова!$P$16</f>
        <v>90.476190476190482</v>
      </c>
      <c r="X57" s="346">
        <f t="shared" si="3"/>
        <v>94.895238095238099</v>
      </c>
      <c r="Y57" s="25">
        <f>Печенкина!$P$8</f>
        <v>84</v>
      </c>
      <c r="Z57" s="25">
        <f>Печенкина!$P$9</f>
        <v>76</v>
      </c>
      <c r="AA57" s="25">
        <f>Печенкина!$P$10</f>
        <v>70.833333333333343</v>
      </c>
      <c r="AB57" s="347">
        <f t="shared" si="4"/>
        <v>76.944444444444443</v>
      </c>
      <c r="AC57" s="348"/>
      <c r="AD57" s="349"/>
      <c r="AE57" s="350"/>
      <c r="AF57" s="108"/>
      <c r="AG57" s="351"/>
      <c r="AH57" s="352"/>
      <c r="AI57" s="353">
        <f t="shared" si="5"/>
        <v>90.613227513227514</v>
      </c>
    </row>
    <row r="58" spans="1:36" ht="12.75" customHeight="1" thickBot="1" x14ac:dyDescent="0.3">
      <c r="A58" s="357"/>
      <c r="B58" s="358">
        <f>AVERAGE(B4:B57)</f>
        <v>77.309401709401712</v>
      </c>
      <c r="C58" s="358">
        <f t="shared" ref="C58:E58" si="6">AVERAGE(C4:C57)</f>
        <v>73.62318840579708</v>
      </c>
      <c r="D58" s="358">
        <f t="shared" si="6"/>
        <v>84.818803418803412</v>
      </c>
      <c r="E58" s="358">
        <f t="shared" si="6"/>
        <v>72.727272727272734</v>
      </c>
      <c r="F58" s="346">
        <f t="shared" si="0"/>
        <v>77.119666565318738</v>
      </c>
      <c r="G58" s="358">
        <f>AVERAGE(G4:G57)</f>
        <v>66.82692307692308</v>
      </c>
      <c r="H58" s="358">
        <f t="shared" ref="H58:K58" si="7">AVERAGE(H4:H57)</f>
        <v>72.355769230769226</v>
      </c>
      <c r="I58" s="358">
        <f t="shared" si="7"/>
        <v>60.11904761904762</v>
      </c>
      <c r="J58" s="358">
        <f t="shared" si="7"/>
        <v>71.394230769230774</v>
      </c>
      <c r="K58" s="358">
        <f t="shared" si="7"/>
        <v>65.865384615384613</v>
      </c>
      <c r="L58" s="346">
        <f t="shared" si="1"/>
        <v>67.312271062271066</v>
      </c>
      <c r="M58" s="358">
        <f>AVERAGE(M4:M57)</f>
        <v>74.21875</v>
      </c>
      <c r="N58" s="358">
        <f t="shared" ref="N58" si="8">AVERAGE(N4:N57)</f>
        <v>78.686698717948715</v>
      </c>
      <c r="O58" s="358">
        <f t="shared" ref="O58" si="9">AVERAGE(O4:O57)</f>
        <v>69.444207027540358</v>
      </c>
      <c r="P58" s="358">
        <f t="shared" ref="P58" si="10">AVERAGE(P4:P57)</f>
        <v>58.447530864197539</v>
      </c>
      <c r="Q58" s="358">
        <f t="shared" ref="Q58" si="11">AVERAGE(Q4:Q57)</f>
        <v>71.946314102564102</v>
      </c>
      <c r="R58" s="346">
        <f t="shared" si="2"/>
        <v>70.548700142450144</v>
      </c>
      <c r="S58" s="358">
        <f>AVERAGE(S4:S57)</f>
        <v>72.192513368983953</v>
      </c>
      <c r="T58" s="358">
        <f t="shared" ref="T58:Y58" si="12">AVERAGE(T4:T57)</f>
        <v>74.546003016591257</v>
      </c>
      <c r="U58" s="358">
        <f t="shared" si="12"/>
        <v>73.217194570135746</v>
      </c>
      <c r="V58" s="358">
        <f t="shared" si="12"/>
        <v>46.198830409356731</v>
      </c>
      <c r="W58" s="358">
        <f t="shared" si="12"/>
        <v>53.182197919040028</v>
      </c>
      <c r="X58" s="346">
        <f t="shared" si="3"/>
        <v>63.867347856821553</v>
      </c>
      <c r="Y58" s="358">
        <f t="shared" si="12"/>
        <v>57.285470085470088</v>
      </c>
      <c r="Z58" s="358">
        <f t="shared" ref="Z58" si="13">AVERAGE(Z4:Z57)</f>
        <v>66.408284023668642</v>
      </c>
      <c r="AA58" s="358">
        <f t="shared" ref="AA58" si="14">AVERAGE(AA4:AA57)</f>
        <v>60.63179347826086</v>
      </c>
      <c r="AB58" s="347">
        <f t="shared" si="4"/>
        <v>61.441849195799854</v>
      </c>
      <c r="AC58" s="358"/>
      <c r="AD58" s="358"/>
      <c r="AE58" s="358"/>
      <c r="AF58" s="358"/>
      <c r="AG58" s="358"/>
      <c r="AH58" s="358"/>
      <c r="AI58" s="466">
        <f>AVERAGE(F58,L58,R58,X58,AB58)</f>
        <v>68.05796696453227</v>
      </c>
      <c r="AJ58" s="359"/>
    </row>
    <row r="59" spans="1:36" ht="15" thickTop="1" thickBot="1" x14ac:dyDescent="0.2">
      <c r="G59" s="40"/>
    </row>
    <row r="60" spans="1:36" ht="15" thickTop="1" thickBot="1" x14ac:dyDescent="0.2">
      <c r="D60" s="31"/>
    </row>
    <row r="61" spans="1:36" ht="14.25" thickTop="1" x14ac:dyDescent="0.15"/>
  </sheetData>
  <mergeCells count="9">
    <mergeCell ref="AC2:AE2"/>
    <mergeCell ref="AF2:AH2"/>
    <mergeCell ref="AI2:AI3"/>
    <mergeCell ref="A1:AB1"/>
    <mergeCell ref="B2:F2"/>
    <mergeCell ref="G2:L2"/>
    <mergeCell ref="M2:R2"/>
    <mergeCell ref="S2:X2"/>
    <mergeCell ref="Y2:AB2"/>
  </mergeCells>
  <printOptions horizontalCentered="1"/>
  <pageMargins left="0.19685039370078741" right="0.19685039370078741" top="7.874015748031496E-2" bottom="0" header="0" footer="0"/>
  <pageSetup paperSize="9" firstPageNumber="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zoomScaleNormal="100" zoomScalePageLayoutView="60" workbookViewId="0">
      <selection activeCell="N18" sqref="N18"/>
    </sheetView>
  </sheetViews>
  <sheetFormatPr defaultRowHeight="13.5" x14ac:dyDescent="0.15"/>
  <cols>
    <col min="2" max="2" width="6.875" customWidth="1"/>
    <col min="3" max="3" width="4.25" customWidth="1"/>
    <col min="4" max="4" width="3.75" customWidth="1"/>
    <col min="5" max="5" width="4.5" customWidth="1"/>
    <col min="6" max="6" width="4.625" customWidth="1"/>
  </cols>
  <sheetData>
    <row r="1" spans="1:18" ht="19.5" thickBot="1" x14ac:dyDescent="0.35">
      <c r="A1" s="28" t="s">
        <v>52</v>
      </c>
      <c r="B1" s="28"/>
      <c r="C1" s="28"/>
      <c r="D1" s="28"/>
      <c r="E1" s="28"/>
      <c r="F1" s="28"/>
    </row>
    <row r="2" spans="1:18" ht="16.5" customHeight="1" thickTop="1" thickBot="1" x14ac:dyDescent="0.2">
      <c r="A2" s="510" t="s">
        <v>53</v>
      </c>
      <c r="B2" s="518" t="s">
        <v>54</v>
      </c>
      <c r="C2" s="518" t="s">
        <v>261</v>
      </c>
      <c r="D2" s="509" t="s">
        <v>277</v>
      </c>
      <c r="E2" s="509"/>
      <c r="F2" s="509"/>
      <c r="H2" s="576" t="s">
        <v>53</v>
      </c>
      <c r="I2" s="577" t="s">
        <v>54</v>
      </c>
      <c r="J2" s="501" t="s">
        <v>247</v>
      </c>
      <c r="K2" s="501"/>
      <c r="L2" s="501"/>
      <c r="M2" s="501" t="s">
        <v>248</v>
      </c>
      <c r="N2" s="501"/>
      <c r="O2" s="501"/>
      <c r="P2" s="501" t="s">
        <v>59</v>
      </c>
      <c r="Q2" s="501"/>
      <c r="R2" s="501"/>
    </row>
    <row r="3" spans="1:18" ht="14.85" customHeight="1" thickTop="1" thickBot="1" x14ac:dyDescent="0.2">
      <c r="A3" s="510"/>
      <c r="B3" s="519"/>
      <c r="C3" s="519"/>
      <c r="D3" s="509">
        <v>5</v>
      </c>
      <c r="E3" s="509">
        <v>4</v>
      </c>
      <c r="F3" s="509">
        <v>3</v>
      </c>
      <c r="H3" s="576"/>
      <c r="I3" s="577"/>
      <c r="J3" s="504" t="s">
        <v>60</v>
      </c>
      <c r="K3" s="504" t="s">
        <v>61</v>
      </c>
      <c r="L3" s="505" t="s">
        <v>62</v>
      </c>
      <c r="M3" s="504" t="s">
        <v>60</v>
      </c>
      <c r="N3" s="504" t="s">
        <v>61</v>
      </c>
      <c r="O3" s="505" t="s">
        <v>62</v>
      </c>
      <c r="P3" s="497" t="s">
        <v>60</v>
      </c>
      <c r="Q3" s="497" t="s">
        <v>61</v>
      </c>
      <c r="R3" s="497" t="s">
        <v>62</v>
      </c>
    </row>
    <row r="4" spans="1:18" ht="15" thickTop="1" thickBot="1" x14ac:dyDescent="0.2">
      <c r="A4" s="510"/>
      <c r="B4" s="519"/>
      <c r="C4" s="519"/>
      <c r="D4" s="509"/>
      <c r="E4" s="509"/>
      <c r="F4" s="509"/>
      <c r="H4" s="576"/>
      <c r="I4" s="577"/>
      <c r="J4" s="504"/>
      <c r="K4" s="504"/>
      <c r="L4" s="505"/>
      <c r="M4" s="504"/>
      <c r="N4" s="504"/>
      <c r="O4" s="505"/>
      <c r="P4" s="497"/>
      <c r="Q4" s="497"/>
      <c r="R4" s="497"/>
    </row>
    <row r="5" spans="1:18" ht="15" thickTop="1" thickBot="1" x14ac:dyDescent="0.2">
      <c r="A5" s="510"/>
      <c r="B5" s="519"/>
      <c r="C5" s="519"/>
      <c r="D5" s="509"/>
      <c r="E5" s="509"/>
      <c r="F5" s="509"/>
      <c r="H5" s="576"/>
      <c r="I5" s="577"/>
      <c r="J5" s="504"/>
      <c r="K5" s="504"/>
      <c r="L5" s="505"/>
      <c r="M5" s="504"/>
      <c r="N5" s="504"/>
      <c r="O5" s="505"/>
      <c r="P5" s="497"/>
      <c r="Q5" s="497"/>
      <c r="R5" s="497"/>
    </row>
    <row r="6" spans="1:18" ht="15" thickTop="1" thickBot="1" x14ac:dyDescent="0.2">
      <c r="A6" s="510"/>
      <c r="B6" s="519"/>
      <c r="C6" s="519"/>
      <c r="D6" s="509"/>
      <c r="E6" s="509"/>
      <c r="F6" s="509"/>
      <c r="H6" s="576"/>
      <c r="I6" s="577"/>
      <c r="J6" s="504"/>
      <c r="K6" s="504"/>
      <c r="L6" s="505"/>
      <c r="M6" s="504"/>
      <c r="N6" s="504"/>
      <c r="O6" s="505"/>
      <c r="P6" s="497"/>
      <c r="Q6" s="497"/>
      <c r="R6" s="497"/>
    </row>
    <row r="7" spans="1:18" ht="43.5" customHeight="1" thickTop="1" thickBot="1" x14ac:dyDescent="0.2">
      <c r="A7" s="510"/>
      <c r="B7" s="520"/>
      <c r="C7" s="520"/>
      <c r="D7" s="509"/>
      <c r="E7" s="509"/>
      <c r="F7" s="509"/>
      <c r="H7" s="576"/>
      <c r="I7" s="577"/>
      <c r="J7" s="504"/>
      <c r="K7" s="504"/>
      <c r="L7" s="505"/>
      <c r="M7" s="504"/>
      <c r="N7" s="504"/>
      <c r="O7" s="505"/>
      <c r="P7" s="497"/>
      <c r="Q7" s="497"/>
      <c r="R7" s="497"/>
    </row>
    <row r="8" spans="1:18" ht="15.75" thickTop="1" thickBot="1" x14ac:dyDescent="0.25">
      <c r="A8" s="333" t="s">
        <v>26</v>
      </c>
      <c r="B8" s="321" t="s">
        <v>66</v>
      </c>
      <c r="C8" s="321"/>
      <c r="D8" s="301"/>
      <c r="E8" s="301"/>
      <c r="F8" s="301"/>
      <c r="H8" s="176" t="s">
        <v>26</v>
      </c>
      <c r="I8" s="56" t="s">
        <v>66</v>
      </c>
      <c r="J8" s="31">
        <v>100</v>
      </c>
      <c r="K8" s="31">
        <v>100</v>
      </c>
      <c r="L8" s="31">
        <v>4</v>
      </c>
      <c r="M8" s="31" t="e">
        <f>((D8+E8)/C8)*100</f>
        <v>#DIV/0!</v>
      </c>
      <c r="N8" s="31" t="e">
        <f>((D8+E8+F8)/C8)*100</f>
        <v>#DIV/0!</v>
      </c>
      <c r="O8" s="447" t="e">
        <f>(D8*5+E8*4+F8*3)/C8</f>
        <v>#DIV/0!</v>
      </c>
      <c r="P8" s="31"/>
      <c r="Q8" s="31"/>
      <c r="R8" s="31"/>
    </row>
    <row r="9" spans="1:18" ht="14.25" thickTop="1" x14ac:dyDescent="0.15"/>
  </sheetData>
  <mergeCells count="21">
    <mergeCell ref="I2:I7"/>
    <mergeCell ref="D3:D7"/>
    <mergeCell ref="E3:E7"/>
    <mergeCell ref="F3:F7"/>
    <mergeCell ref="A2:A7"/>
    <mergeCell ref="B2:B7"/>
    <mergeCell ref="D2:F2"/>
    <mergeCell ref="H2:H7"/>
    <mergeCell ref="C2:C7"/>
    <mergeCell ref="R3:R7"/>
    <mergeCell ref="P2:R2"/>
    <mergeCell ref="J3:J7"/>
    <mergeCell ref="K3:K7"/>
    <mergeCell ref="L3:L7"/>
    <mergeCell ref="M3:M7"/>
    <mergeCell ref="N3:N7"/>
    <mergeCell ref="O3:O7"/>
    <mergeCell ref="P3:P7"/>
    <mergeCell ref="Q3:Q7"/>
    <mergeCell ref="J2:L2"/>
    <mergeCell ref="M2:O2"/>
  </mergeCells>
  <pageMargins left="0.7" right="0.7" top="0.75" bottom="0.75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"/>
  <sheetViews>
    <sheetView zoomScaleNormal="100" zoomScalePageLayoutView="60" workbookViewId="0">
      <selection activeCell="P8" sqref="P8:R15"/>
    </sheetView>
  </sheetViews>
  <sheetFormatPr defaultRowHeight="13.5" x14ac:dyDescent="0.15"/>
  <cols>
    <col min="1" max="1" width="15.875"/>
    <col min="2" max="2" width="9.625"/>
    <col min="3" max="3" width="6.625" customWidth="1"/>
    <col min="4" max="4" width="4.25" customWidth="1"/>
    <col min="5" max="5" width="4.625" customWidth="1"/>
    <col min="6" max="6" width="4.125" customWidth="1"/>
    <col min="7" max="7" width="4.125" style="53" customWidth="1"/>
    <col min="8" max="1014" width="9.625"/>
  </cols>
  <sheetData>
    <row r="1" spans="1:40" ht="19.5" thickBot="1" x14ac:dyDescent="0.35">
      <c r="A1" s="28" t="s">
        <v>52</v>
      </c>
      <c r="B1" s="28"/>
      <c r="C1" s="28"/>
      <c r="D1" s="28"/>
      <c r="E1" s="28"/>
      <c r="F1" s="28"/>
      <c r="G1" s="54"/>
      <c r="AD1" s="53"/>
      <c r="AE1" s="53"/>
      <c r="AF1" s="53"/>
      <c r="AH1" s="407"/>
      <c r="AJ1" s="407"/>
      <c r="AK1" s="407"/>
      <c r="AL1" s="407"/>
    </row>
    <row r="2" spans="1:40" ht="16.5" customHeight="1" thickTop="1" thickBot="1" x14ac:dyDescent="0.2">
      <c r="A2" s="510" t="s">
        <v>53</v>
      </c>
      <c r="B2" s="511" t="s">
        <v>54</v>
      </c>
      <c r="C2" s="518" t="s">
        <v>274</v>
      </c>
      <c r="D2" s="509" t="s">
        <v>277</v>
      </c>
      <c r="E2" s="509"/>
      <c r="F2" s="509"/>
      <c r="G2" s="304"/>
      <c r="H2" s="506" t="s">
        <v>53</v>
      </c>
      <c r="I2" s="507" t="s">
        <v>54</v>
      </c>
      <c r="J2" s="501" t="s">
        <v>55</v>
      </c>
      <c r="K2" s="501"/>
      <c r="L2" s="501"/>
      <c r="M2" s="501" t="s">
        <v>56</v>
      </c>
      <c r="N2" s="501"/>
      <c r="O2" s="501"/>
      <c r="P2" s="501" t="s">
        <v>57</v>
      </c>
      <c r="Q2" s="501"/>
      <c r="R2" s="501"/>
      <c r="S2" s="501" t="s">
        <v>58</v>
      </c>
      <c r="T2" s="501"/>
      <c r="U2" s="501"/>
      <c r="V2" s="501" t="s">
        <v>59</v>
      </c>
      <c r="W2" s="501"/>
      <c r="X2" s="501"/>
      <c r="Z2" s="527" t="s">
        <v>258</v>
      </c>
      <c r="AA2" s="522" t="s">
        <v>259</v>
      </c>
      <c r="AB2" s="512" t="s">
        <v>260</v>
      </c>
      <c r="AC2" s="512" t="s">
        <v>261</v>
      </c>
      <c r="AD2" s="524" t="s">
        <v>262</v>
      </c>
      <c r="AE2" s="525"/>
      <c r="AF2" s="525"/>
      <c r="AG2" s="526"/>
      <c r="AH2" s="521" t="s">
        <v>263</v>
      </c>
      <c r="AI2" s="512" t="s">
        <v>264</v>
      </c>
      <c r="AJ2" s="521" t="s">
        <v>265</v>
      </c>
      <c r="AK2" s="521" t="s">
        <v>266</v>
      </c>
      <c r="AL2" s="521" t="s">
        <v>267</v>
      </c>
      <c r="AM2" s="512" t="s">
        <v>268</v>
      </c>
      <c r="AN2" s="514" t="s">
        <v>269</v>
      </c>
    </row>
    <row r="3" spans="1:40" ht="14.85" customHeight="1" thickTop="1" thickBot="1" x14ac:dyDescent="0.3">
      <c r="A3" s="510"/>
      <c r="B3" s="511"/>
      <c r="C3" s="519"/>
      <c r="D3" s="509">
        <v>5</v>
      </c>
      <c r="E3" s="509">
        <v>4</v>
      </c>
      <c r="F3" s="509">
        <v>3</v>
      </c>
      <c r="G3" s="305"/>
      <c r="H3" s="506"/>
      <c r="I3" s="507"/>
      <c r="J3" s="502" t="s">
        <v>60</v>
      </c>
      <c r="K3" s="503" t="s">
        <v>61</v>
      </c>
      <c r="L3" s="502" t="s">
        <v>62</v>
      </c>
      <c r="M3" s="504" t="s">
        <v>60</v>
      </c>
      <c r="N3" s="504" t="s">
        <v>61</v>
      </c>
      <c r="O3" s="505" t="s">
        <v>62</v>
      </c>
      <c r="P3" s="504" t="s">
        <v>60</v>
      </c>
      <c r="Q3" s="504" t="s">
        <v>61</v>
      </c>
      <c r="R3" s="505" t="s">
        <v>62</v>
      </c>
      <c r="S3" s="497" t="s">
        <v>60</v>
      </c>
      <c r="T3" s="497" t="s">
        <v>61</v>
      </c>
      <c r="U3" s="497" t="s">
        <v>62</v>
      </c>
      <c r="V3" s="497" t="s">
        <v>60</v>
      </c>
      <c r="W3" s="497" t="s">
        <v>61</v>
      </c>
      <c r="X3" s="497" t="s">
        <v>62</v>
      </c>
      <c r="Z3" s="528"/>
      <c r="AA3" s="523"/>
      <c r="AB3" s="513"/>
      <c r="AC3" s="513"/>
      <c r="AD3" s="380" t="s">
        <v>270</v>
      </c>
      <c r="AE3" s="381" t="s">
        <v>271</v>
      </c>
      <c r="AF3" s="381" t="s">
        <v>272</v>
      </c>
      <c r="AG3" s="382" t="s">
        <v>273</v>
      </c>
      <c r="AH3" s="513"/>
      <c r="AI3" s="513"/>
      <c r="AJ3" s="513"/>
      <c r="AK3" s="513"/>
      <c r="AL3" s="513"/>
      <c r="AM3" s="513"/>
      <c r="AN3" s="514"/>
    </row>
    <row r="4" spans="1:40" ht="15" customHeight="1" thickTop="1" thickBot="1" x14ac:dyDescent="0.3">
      <c r="A4" s="510"/>
      <c r="B4" s="511"/>
      <c r="C4" s="519"/>
      <c r="D4" s="509"/>
      <c r="E4" s="509"/>
      <c r="F4" s="509"/>
      <c r="G4" s="305"/>
      <c r="H4" s="506"/>
      <c r="I4" s="507"/>
      <c r="J4" s="502"/>
      <c r="K4" s="503"/>
      <c r="L4" s="502"/>
      <c r="M4" s="504"/>
      <c r="N4" s="504"/>
      <c r="O4" s="505"/>
      <c r="P4" s="504"/>
      <c r="Q4" s="504"/>
      <c r="R4" s="505"/>
      <c r="S4" s="497"/>
      <c r="T4" s="497"/>
      <c r="U4" s="497"/>
      <c r="V4" s="497"/>
      <c r="W4" s="497"/>
      <c r="X4" s="497"/>
      <c r="Z4" s="515" t="s">
        <v>75</v>
      </c>
      <c r="AA4" s="383" t="s">
        <v>39</v>
      </c>
      <c r="AB4" s="384"/>
      <c r="AC4" s="385">
        <v>25</v>
      </c>
      <c r="AD4" s="386">
        <v>105</v>
      </c>
      <c r="AE4" s="387">
        <v>181</v>
      </c>
      <c r="AF4" s="387">
        <v>89</v>
      </c>
      <c r="AG4" s="388"/>
      <c r="AH4" s="389"/>
      <c r="AI4" s="390"/>
      <c r="AJ4" s="390"/>
      <c r="AK4" s="390"/>
      <c r="AL4" s="389"/>
      <c r="AM4" s="389"/>
      <c r="AN4" s="328"/>
    </row>
    <row r="5" spans="1:40" ht="15" customHeight="1" thickTop="1" thickBot="1" x14ac:dyDescent="0.3">
      <c r="A5" s="510"/>
      <c r="B5" s="511"/>
      <c r="C5" s="519"/>
      <c r="D5" s="509"/>
      <c r="E5" s="509"/>
      <c r="F5" s="509"/>
      <c r="G5" s="305"/>
      <c r="H5" s="506"/>
      <c r="I5" s="507"/>
      <c r="J5" s="502"/>
      <c r="K5" s="503"/>
      <c r="L5" s="502"/>
      <c r="M5" s="504"/>
      <c r="N5" s="504"/>
      <c r="O5" s="505"/>
      <c r="P5" s="504"/>
      <c r="Q5" s="504"/>
      <c r="R5" s="505"/>
      <c r="S5" s="497"/>
      <c r="T5" s="497"/>
      <c r="U5" s="497"/>
      <c r="V5" s="497"/>
      <c r="W5" s="497"/>
      <c r="X5" s="497"/>
      <c r="Z5" s="516"/>
      <c r="AA5" s="391" t="s">
        <v>40</v>
      </c>
      <c r="AB5" s="392"/>
      <c r="AC5" s="393">
        <v>25</v>
      </c>
      <c r="AD5" s="394">
        <v>84</v>
      </c>
      <c r="AE5" s="328">
        <v>224</v>
      </c>
      <c r="AF5" s="328">
        <v>67</v>
      </c>
      <c r="AG5" s="395"/>
      <c r="AH5" s="389"/>
      <c r="AI5" s="396"/>
      <c r="AJ5" s="397"/>
      <c r="AK5" s="396"/>
      <c r="AL5" s="389"/>
      <c r="AM5" s="389"/>
      <c r="AN5" s="328"/>
    </row>
    <row r="6" spans="1:40" ht="15" customHeight="1" thickTop="1" thickBot="1" x14ac:dyDescent="0.3">
      <c r="A6" s="510"/>
      <c r="B6" s="511"/>
      <c r="C6" s="519"/>
      <c r="D6" s="509"/>
      <c r="E6" s="509"/>
      <c r="F6" s="509"/>
      <c r="G6" s="305"/>
      <c r="H6" s="506"/>
      <c r="I6" s="507"/>
      <c r="J6" s="502"/>
      <c r="K6" s="503"/>
      <c r="L6" s="502"/>
      <c r="M6" s="504"/>
      <c r="N6" s="504"/>
      <c r="O6" s="505"/>
      <c r="P6" s="504"/>
      <c r="Q6" s="504"/>
      <c r="R6" s="505"/>
      <c r="S6" s="497"/>
      <c r="T6" s="497"/>
      <c r="U6" s="497"/>
      <c r="V6" s="497"/>
      <c r="W6" s="497"/>
      <c r="X6" s="497"/>
      <c r="Z6" s="516"/>
      <c r="AA6" s="391" t="s">
        <v>41</v>
      </c>
      <c r="AB6" s="392"/>
      <c r="AC6" s="393"/>
      <c r="AD6" s="394"/>
      <c r="AE6" s="328"/>
      <c r="AF6" s="328"/>
      <c r="AG6" s="395"/>
      <c r="AH6" s="389"/>
      <c r="AI6" s="398"/>
      <c r="AJ6" s="397"/>
      <c r="AK6" s="398"/>
      <c r="AL6" s="389"/>
      <c r="AM6" s="389"/>
      <c r="AN6" s="328"/>
    </row>
    <row r="7" spans="1:40" ht="48" customHeight="1" thickTop="1" thickBot="1" x14ac:dyDescent="0.3">
      <c r="A7" s="510"/>
      <c r="B7" s="511"/>
      <c r="C7" s="520"/>
      <c r="D7" s="509"/>
      <c r="E7" s="509"/>
      <c r="F7" s="509"/>
      <c r="G7" s="305"/>
      <c r="H7" s="506"/>
      <c r="I7" s="507"/>
      <c r="J7" s="502"/>
      <c r="K7" s="503"/>
      <c r="L7" s="502"/>
      <c r="M7" s="504"/>
      <c r="N7" s="504"/>
      <c r="O7" s="505"/>
      <c r="P7" s="504"/>
      <c r="Q7" s="504"/>
      <c r="R7" s="505"/>
      <c r="S7" s="497"/>
      <c r="T7" s="497"/>
      <c r="U7" s="497"/>
      <c r="V7" s="497"/>
      <c r="W7" s="497"/>
      <c r="X7" s="497"/>
      <c r="Z7" s="516"/>
      <c r="AA7" s="391" t="s">
        <v>42</v>
      </c>
      <c r="AB7" s="392"/>
      <c r="AC7" s="393"/>
      <c r="AD7" s="394"/>
      <c r="AE7" s="328"/>
      <c r="AF7" s="328"/>
      <c r="AG7" s="395"/>
      <c r="AH7" s="389"/>
      <c r="AI7" s="398"/>
      <c r="AJ7" s="396"/>
      <c r="AK7" s="398"/>
      <c r="AL7" s="389"/>
      <c r="AM7" s="389"/>
      <c r="AN7" s="328"/>
    </row>
    <row r="8" spans="1:40" ht="16.5" customHeight="1" thickTop="1" thickBot="1" x14ac:dyDescent="0.3">
      <c r="A8" s="508" t="s">
        <v>18</v>
      </c>
      <c r="B8" s="300" t="s">
        <v>76</v>
      </c>
      <c r="C8" s="300">
        <v>23</v>
      </c>
      <c r="D8" s="301">
        <v>3</v>
      </c>
      <c r="E8" s="301">
        <v>9</v>
      </c>
      <c r="F8" s="301">
        <v>11</v>
      </c>
      <c r="G8" s="306"/>
      <c r="H8" s="498" t="s">
        <v>18</v>
      </c>
      <c r="I8" s="30" t="s">
        <v>76</v>
      </c>
      <c r="J8" s="31">
        <v>65</v>
      </c>
      <c r="K8" s="31">
        <v>100</v>
      </c>
      <c r="L8" s="31">
        <v>3.7</v>
      </c>
      <c r="M8" s="31">
        <v>60</v>
      </c>
      <c r="N8" s="31">
        <v>100</v>
      </c>
      <c r="O8" s="31">
        <v>3.7</v>
      </c>
      <c r="P8" s="45">
        <f>((D8+E8)/C8)*100</f>
        <v>52.173913043478258</v>
      </c>
      <c r="Q8" s="45">
        <f>((D8+E8+F8)/C8)*100</f>
        <v>100</v>
      </c>
      <c r="R8" s="45">
        <f>((D8*5)+(E8*4)+(F8*3))/25</f>
        <v>3.36</v>
      </c>
      <c r="S8" s="31"/>
      <c r="T8" s="31"/>
      <c r="U8" s="31"/>
      <c r="V8" s="31"/>
      <c r="W8" s="31"/>
      <c r="X8" s="31"/>
      <c r="Z8" s="517"/>
      <c r="AA8" s="399" t="s">
        <v>43</v>
      </c>
      <c r="AB8" s="400"/>
      <c r="AC8" s="401"/>
      <c r="AD8" s="402"/>
      <c r="AE8" s="403"/>
      <c r="AF8" s="403"/>
      <c r="AG8" s="404"/>
      <c r="AH8" s="405"/>
      <c r="AI8" s="405"/>
      <c r="AJ8" s="405"/>
      <c r="AK8" s="405"/>
      <c r="AL8" s="405"/>
      <c r="AM8" s="406"/>
      <c r="AN8" s="328"/>
    </row>
    <row r="9" spans="1:40" ht="15.75" thickTop="1" thickBot="1" x14ac:dyDescent="0.25">
      <c r="A9" s="508"/>
      <c r="B9" s="300" t="s">
        <v>63</v>
      </c>
      <c r="C9" s="300">
        <v>25</v>
      </c>
      <c r="D9" s="301">
        <v>2</v>
      </c>
      <c r="E9" s="301">
        <v>15</v>
      </c>
      <c r="F9" s="301">
        <v>8</v>
      </c>
      <c r="G9" s="306"/>
      <c r="H9" s="499"/>
      <c r="I9" s="32" t="s">
        <v>63</v>
      </c>
      <c r="J9" s="31">
        <v>76</v>
      </c>
      <c r="K9" s="31">
        <v>100</v>
      </c>
      <c r="L9" s="31">
        <v>3.9</v>
      </c>
      <c r="M9" s="31">
        <v>64</v>
      </c>
      <c r="N9" s="31">
        <v>100</v>
      </c>
      <c r="O9" s="31">
        <v>3.7</v>
      </c>
      <c r="P9" s="45">
        <f t="shared" ref="P9:P15" si="0">((D9+E9)/C9)*100</f>
        <v>68</v>
      </c>
      <c r="Q9" s="45">
        <f t="shared" ref="Q9:Q15" si="1">((D9+E9+F9)/C9)*100</f>
        <v>100</v>
      </c>
      <c r="R9" s="45">
        <f t="shared" ref="R9:R15" si="2">((D9*5)+(E9*4)+(F9*3))/25</f>
        <v>3.76</v>
      </c>
      <c r="S9" s="31"/>
      <c r="T9" s="31"/>
      <c r="U9" s="31"/>
      <c r="V9" s="31"/>
      <c r="W9" s="31"/>
      <c r="X9" s="31"/>
    </row>
    <row r="10" spans="1:40" ht="15.75" thickTop="1" thickBot="1" x14ac:dyDescent="0.25">
      <c r="A10" s="508"/>
      <c r="B10" s="300" t="s">
        <v>81</v>
      </c>
      <c r="C10" s="300">
        <v>22</v>
      </c>
      <c r="D10" s="301">
        <v>3</v>
      </c>
      <c r="E10" s="301">
        <v>6</v>
      </c>
      <c r="F10" s="301">
        <v>13</v>
      </c>
      <c r="G10" s="306"/>
      <c r="H10" s="499"/>
      <c r="I10" s="32" t="s">
        <v>81</v>
      </c>
      <c r="J10" s="31">
        <v>36</v>
      </c>
      <c r="K10" s="31">
        <v>100</v>
      </c>
      <c r="L10" s="31">
        <v>3.5</v>
      </c>
      <c r="M10" s="31">
        <v>36</v>
      </c>
      <c r="N10" s="31">
        <v>100</v>
      </c>
      <c r="O10" s="31">
        <v>3.4</v>
      </c>
      <c r="P10" s="45">
        <f t="shared" si="0"/>
        <v>40.909090909090914</v>
      </c>
      <c r="Q10" s="45">
        <f t="shared" si="1"/>
        <v>100</v>
      </c>
      <c r="R10" s="45">
        <f t="shared" si="2"/>
        <v>3.12</v>
      </c>
      <c r="S10" s="31"/>
      <c r="T10" s="31"/>
      <c r="U10" s="31"/>
      <c r="V10" s="31"/>
      <c r="W10" s="31"/>
      <c r="X10" s="31"/>
    </row>
    <row r="11" spans="1:40" ht="15.75" thickTop="1" thickBot="1" x14ac:dyDescent="0.25">
      <c r="A11" s="508"/>
      <c r="B11" s="300" t="s">
        <v>78</v>
      </c>
      <c r="C11" s="300">
        <v>25</v>
      </c>
      <c r="D11" s="301">
        <v>1</v>
      </c>
      <c r="E11" s="301">
        <v>8</v>
      </c>
      <c r="F11" s="301">
        <v>16</v>
      </c>
      <c r="G11" s="306"/>
      <c r="H11" s="500"/>
      <c r="I11" s="32" t="s">
        <v>78</v>
      </c>
      <c r="J11" s="31">
        <v>48</v>
      </c>
      <c r="K11" s="31">
        <v>100</v>
      </c>
      <c r="L11" s="31">
        <v>3.5</v>
      </c>
      <c r="M11" s="31">
        <v>36</v>
      </c>
      <c r="N11" s="31">
        <v>100</v>
      </c>
      <c r="O11" s="31">
        <v>3.4</v>
      </c>
      <c r="P11" s="45">
        <f t="shared" si="0"/>
        <v>36</v>
      </c>
      <c r="Q11" s="45">
        <f t="shared" si="1"/>
        <v>100</v>
      </c>
      <c r="R11" s="45">
        <f t="shared" si="2"/>
        <v>3.4</v>
      </c>
      <c r="S11" s="31"/>
      <c r="T11" s="31"/>
      <c r="U11" s="31"/>
      <c r="V11" s="31"/>
      <c r="W11" s="31"/>
      <c r="X11" s="31"/>
    </row>
    <row r="12" spans="1:40" ht="15.75" customHeight="1" thickTop="1" thickBot="1" x14ac:dyDescent="0.25">
      <c r="A12" s="508" t="s">
        <v>68</v>
      </c>
      <c r="B12" s="300" t="s">
        <v>76</v>
      </c>
      <c r="C12" s="300">
        <v>23</v>
      </c>
      <c r="D12" s="301">
        <v>3</v>
      </c>
      <c r="E12" s="301">
        <v>11</v>
      </c>
      <c r="F12" s="301">
        <v>9</v>
      </c>
      <c r="G12" s="306"/>
      <c r="H12" s="498" t="s">
        <v>68</v>
      </c>
      <c r="I12" s="32" t="s">
        <v>76</v>
      </c>
      <c r="J12" s="31">
        <v>78</v>
      </c>
      <c r="K12" s="31">
        <v>100</v>
      </c>
      <c r="L12" s="31">
        <v>3.9</v>
      </c>
      <c r="M12" s="31">
        <v>60</v>
      </c>
      <c r="N12" s="31">
        <v>100</v>
      </c>
      <c r="O12" s="31">
        <v>3.7</v>
      </c>
      <c r="P12" s="45">
        <f t="shared" si="0"/>
        <v>60.869565217391312</v>
      </c>
      <c r="Q12" s="45">
        <f t="shared" si="1"/>
        <v>100</v>
      </c>
      <c r="R12" s="45">
        <f t="shared" si="2"/>
        <v>3.44</v>
      </c>
      <c r="S12" s="31"/>
      <c r="T12" s="31"/>
      <c r="U12" s="31"/>
      <c r="V12" s="31"/>
      <c r="W12" s="31"/>
      <c r="X12" s="31"/>
    </row>
    <row r="13" spans="1:40" ht="15.75" customHeight="1" thickTop="1" thickBot="1" x14ac:dyDescent="0.25">
      <c r="A13" s="508"/>
      <c r="B13" s="300" t="s">
        <v>63</v>
      </c>
      <c r="C13" s="300">
        <v>25</v>
      </c>
      <c r="D13" s="301">
        <v>6</v>
      </c>
      <c r="E13" s="301">
        <v>12</v>
      </c>
      <c r="F13" s="301">
        <v>7</v>
      </c>
      <c r="G13" s="306"/>
      <c r="H13" s="499"/>
      <c r="I13" s="32" t="s">
        <v>63</v>
      </c>
      <c r="J13" s="31">
        <v>80</v>
      </c>
      <c r="K13" s="31">
        <v>100</v>
      </c>
      <c r="L13" s="31">
        <v>4</v>
      </c>
      <c r="M13" s="31">
        <v>64</v>
      </c>
      <c r="N13" s="31">
        <v>100</v>
      </c>
      <c r="O13" s="31">
        <v>3.7</v>
      </c>
      <c r="P13" s="45">
        <f t="shared" si="0"/>
        <v>72</v>
      </c>
      <c r="Q13" s="45">
        <f t="shared" si="1"/>
        <v>100</v>
      </c>
      <c r="R13" s="45">
        <f t="shared" si="2"/>
        <v>3.96</v>
      </c>
      <c r="S13" s="31"/>
      <c r="T13" s="31"/>
      <c r="U13" s="31"/>
      <c r="V13" s="31"/>
      <c r="W13" s="31"/>
      <c r="X13" s="31"/>
    </row>
    <row r="14" spans="1:40" ht="15.75" customHeight="1" thickTop="1" thickBot="1" x14ac:dyDescent="0.25">
      <c r="A14" s="508"/>
      <c r="B14" s="300" t="s">
        <v>81</v>
      </c>
      <c r="C14" s="300">
        <v>22</v>
      </c>
      <c r="D14" s="301">
        <v>2</v>
      </c>
      <c r="E14" s="301">
        <v>6</v>
      </c>
      <c r="F14" s="301">
        <v>14</v>
      </c>
      <c r="G14" s="306"/>
      <c r="H14" s="500"/>
      <c r="I14" s="32" t="s">
        <v>81</v>
      </c>
      <c r="J14" s="31">
        <v>68</v>
      </c>
      <c r="K14" s="31">
        <v>100</v>
      </c>
      <c r="L14" s="31">
        <v>3.7</v>
      </c>
      <c r="M14" s="31">
        <v>36</v>
      </c>
      <c r="N14" s="31">
        <v>100</v>
      </c>
      <c r="O14" s="31">
        <v>3.4</v>
      </c>
      <c r="P14" s="45">
        <f t="shared" si="0"/>
        <v>36.363636363636367</v>
      </c>
      <c r="Q14" s="45">
        <f t="shared" si="1"/>
        <v>100</v>
      </c>
      <c r="R14" s="45">
        <f t="shared" si="2"/>
        <v>3.04</v>
      </c>
      <c r="S14" s="31"/>
      <c r="T14" s="31"/>
      <c r="U14" s="31"/>
      <c r="V14" s="31"/>
      <c r="W14" s="31"/>
      <c r="X14" s="31"/>
    </row>
    <row r="15" spans="1:40" ht="16.5" customHeight="1" thickTop="1" thickBot="1" x14ac:dyDescent="0.25">
      <c r="A15" s="302" t="s">
        <v>130</v>
      </c>
      <c r="B15" s="300" t="s">
        <v>78</v>
      </c>
      <c r="C15" s="300">
        <v>25</v>
      </c>
      <c r="D15" s="301">
        <v>0</v>
      </c>
      <c r="E15" s="301">
        <v>10</v>
      </c>
      <c r="F15" s="301">
        <v>15</v>
      </c>
      <c r="G15" s="306"/>
      <c r="H15" s="94" t="s">
        <v>130</v>
      </c>
      <c r="I15" s="32" t="s">
        <v>78</v>
      </c>
      <c r="J15" s="31">
        <v>48</v>
      </c>
      <c r="K15" s="31">
        <v>100</v>
      </c>
      <c r="L15" s="31"/>
      <c r="M15" s="31">
        <v>36</v>
      </c>
      <c r="N15" s="31">
        <v>100</v>
      </c>
      <c r="O15" s="31">
        <v>3.4</v>
      </c>
      <c r="P15" s="45">
        <f t="shared" si="0"/>
        <v>40</v>
      </c>
      <c r="Q15" s="45">
        <f t="shared" si="1"/>
        <v>100</v>
      </c>
      <c r="R15" s="45">
        <f t="shared" si="2"/>
        <v>3.4</v>
      </c>
      <c r="S15" s="31"/>
      <c r="T15" s="31"/>
      <c r="U15" s="31"/>
      <c r="V15" s="31"/>
      <c r="W15" s="31"/>
      <c r="X15" s="31"/>
    </row>
    <row r="16" spans="1:40" ht="14.25" thickTop="1" x14ac:dyDescent="0.15">
      <c r="A16" s="53"/>
    </row>
  </sheetData>
  <mergeCells count="46">
    <mergeCell ref="AM2:AM3"/>
    <mergeCell ref="AN2:AN3"/>
    <mergeCell ref="Z4:Z8"/>
    <mergeCell ref="C2:C7"/>
    <mergeCell ref="AH2:AH3"/>
    <mergeCell ref="AI2:AI3"/>
    <mergeCell ref="AJ2:AJ3"/>
    <mergeCell ref="AK2:AK3"/>
    <mergeCell ref="AL2:AL3"/>
    <mergeCell ref="AA2:AA3"/>
    <mergeCell ref="AB2:AB3"/>
    <mergeCell ref="AC2:AC3"/>
    <mergeCell ref="AD2:AG2"/>
    <mergeCell ref="Z2:Z3"/>
    <mergeCell ref="U3:U7"/>
    <mergeCell ref="V3:V7"/>
    <mergeCell ref="A8:A11"/>
    <mergeCell ref="D3:D7"/>
    <mergeCell ref="E3:E7"/>
    <mergeCell ref="F3:F7"/>
    <mergeCell ref="A12:A14"/>
    <mergeCell ref="A2:A7"/>
    <mergeCell ref="B2:B7"/>
    <mergeCell ref="D2:F2"/>
    <mergeCell ref="W3:W7"/>
    <mergeCell ref="H2:H7"/>
    <mergeCell ref="I2:I7"/>
    <mergeCell ref="J2:L2"/>
    <mergeCell ref="M2:O2"/>
    <mergeCell ref="P2:R2"/>
    <mergeCell ref="X3:X7"/>
    <mergeCell ref="H8:H11"/>
    <mergeCell ref="H12:H14"/>
    <mergeCell ref="S2:U2"/>
    <mergeCell ref="V2:X2"/>
    <mergeCell ref="J3:J7"/>
    <mergeCell ref="K3:K7"/>
    <mergeCell ref="L3:L7"/>
    <mergeCell ref="M3:M7"/>
    <mergeCell ref="N3:N7"/>
    <mergeCell ref="O3:O7"/>
    <mergeCell ref="P3:P7"/>
    <mergeCell ref="Q3:Q7"/>
    <mergeCell ref="R3:R7"/>
    <mergeCell ref="S3:S7"/>
    <mergeCell ref="T3:T7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zoomScaleNormal="100" zoomScalePageLayoutView="60" workbookViewId="0">
      <selection activeCell="M21" sqref="M21"/>
    </sheetView>
  </sheetViews>
  <sheetFormatPr defaultRowHeight="13.5" x14ac:dyDescent="0.15"/>
  <cols>
    <col min="1" max="1" width="13.125" customWidth="1"/>
    <col min="2" max="3" width="5.5" customWidth="1"/>
    <col min="4" max="4" width="4.375" customWidth="1"/>
    <col min="5" max="5" width="3.875" customWidth="1"/>
    <col min="6" max="6" width="4.75" customWidth="1"/>
    <col min="7" max="1014" width="9.625"/>
  </cols>
  <sheetData>
    <row r="1" spans="1:24" ht="19.5" thickBot="1" x14ac:dyDescent="0.35">
      <c r="A1" s="28" t="s">
        <v>52</v>
      </c>
      <c r="B1" s="28"/>
      <c r="C1" s="28"/>
      <c r="D1" s="28"/>
      <c r="E1" s="28"/>
      <c r="F1" s="28"/>
    </row>
    <row r="2" spans="1:24" ht="16.5" customHeight="1" thickTop="1" thickBot="1" x14ac:dyDescent="0.2">
      <c r="A2" s="510" t="s">
        <v>53</v>
      </c>
      <c r="B2" s="511" t="s">
        <v>54</v>
      </c>
      <c r="C2" s="518" t="s">
        <v>276</v>
      </c>
      <c r="D2" s="509" t="s">
        <v>277</v>
      </c>
      <c r="E2" s="509"/>
      <c r="F2" s="509"/>
      <c r="H2" s="530" t="s">
        <v>53</v>
      </c>
      <c r="I2" s="507" t="s">
        <v>54</v>
      </c>
      <c r="J2" s="501" t="s">
        <v>55</v>
      </c>
      <c r="K2" s="501"/>
      <c r="L2" s="501"/>
      <c r="M2" s="501" t="s">
        <v>56</v>
      </c>
      <c r="N2" s="501"/>
      <c r="O2" s="501"/>
      <c r="P2" s="501" t="s">
        <v>57</v>
      </c>
      <c r="Q2" s="501"/>
      <c r="R2" s="501"/>
      <c r="S2" s="501" t="s">
        <v>58</v>
      </c>
      <c r="T2" s="501"/>
      <c r="U2" s="501"/>
      <c r="V2" s="501" t="s">
        <v>59</v>
      </c>
      <c r="W2" s="501"/>
      <c r="X2" s="501"/>
    </row>
    <row r="3" spans="1:24" ht="14.85" customHeight="1" thickTop="1" thickBot="1" x14ac:dyDescent="0.2">
      <c r="A3" s="510"/>
      <c r="B3" s="511"/>
      <c r="C3" s="519"/>
      <c r="D3" s="509">
        <v>5</v>
      </c>
      <c r="E3" s="509">
        <v>4</v>
      </c>
      <c r="F3" s="509">
        <v>3</v>
      </c>
      <c r="H3" s="530"/>
      <c r="I3" s="507"/>
      <c r="J3" s="502" t="s">
        <v>60</v>
      </c>
      <c r="K3" s="503" t="s">
        <v>61</v>
      </c>
      <c r="L3" s="502" t="s">
        <v>62</v>
      </c>
      <c r="M3" s="505" t="s">
        <v>60</v>
      </c>
      <c r="N3" s="504" t="s">
        <v>61</v>
      </c>
      <c r="O3" s="504" t="s">
        <v>62</v>
      </c>
      <c r="P3" s="505" t="s">
        <v>60</v>
      </c>
      <c r="Q3" s="504" t="s">
        <v>61</v>
      </c>
      <c r="R3" s="505" t="s">
        <v>62</v>
      </c>
      <c r="S3" s="497" t="s">
        <v>60</v>
      </c>
      <c r="T3" s="497" t="s">
        <v>61</v>
      </c>
      <c r="U3" s="497" t="s">
        <v>62</v>
      </c>
      <c r="V3" s="497" t="s">
        <v>60</v>
      </c>
      <c r="W3" s="497" t="s">
        <v>61</v>
      </c>
      <c r="X3" s="497" t="s">
        <v>62</v>
      </c>
    </row>
    <row r="4" spans="1:24" ht="15" customHeight="1" thickTop="1" thickBot="1" x14ac:dyDescent="0.2">
      <c r="A4" s="510"/>
      <c r="B4" s="511"/>
      <c r="C4" s="519"/>
      <c r="D4" s="509"/>
      <c r="E4" s="509"/>
      <c r="F4" s="509"/>
      <c r="H4" s="530"/>
      <c r="I4" s="507"/>
      <c r="J4" s="502"/>
      <c r="K4" s="503"/>
      <c r="L4" s="502"/>
      <c r="M4" s="505"/>
      <c r="N4" s="504"/>
      <c r="O4" s="504"/>
      <c r="P4" s="505"/>
      <c r="Q4" s="504"/>
      <c r="R4" s="505"/>
      <c r="S4" s="497"/>
      <c r="T4" s="497"/>
      <c r="U4" s="497"/>
      <c r="V4" s="497"/>
      <c r="W4" s="497"/>
      <c r="X4" s="497"/>
    </row>
    <row r="5" spans="1:24" ht="15" customHeight="1" thickTop="1" thickBot="1" x14ac:dyDescent="0.2">
      <c r="A5" s="510"/>
      <c r="B5" s="511"/>
      <c r="C5" s="519"/>
      <c r="D5" s="509"/>
      <c r="E5" s="509"/>
      <c r="F5" s="509"/>
      <c r="H5" s="530"/>
      <c r="I5" s="507"/>
      <c r="J5" s="502"/>
      <c r="K5" s="503"/>
      <c r="L5" s="502"/>
      <c r="M5" s="505"/>
      <c r="N5" s="504"/>
      <c r="O5" s="504"/>
      <c r="P5" s="505"/>
      <c r="Q5" s="504"/>
      <c r="R5" s="505"/>
      <c r="S5" s="497"/>
      <c r="T5" s="497"/>
      <c r="U5" s="497"/>
      <c r="V5" s="497"/>
      <c r="W5" s="497"/>
      <c r="X5" s="497"/>
    </row>
    <row r="6" spans="1:24" ht="15" customHeight="1" thickTop="1" thickBot="1" x14ac:dyDescent="0.2">
      <c r="A6" s="510"/>
      <c r="B6" s="511"/>
      <c r="C6" s="519"/>
      <c r="D6" s="509"/>
      <c r="E6" s="509"/>
      <c r="F6" s="509"/>
      <c r="H6" s="530"/>
      <c r="I6" s="507"/>
      <c r="J6" s="502"/>
      <c r="K6" s="503"/>
      <c r="L6" s="502"/>
      <c r="M6" s="505"/>
      <c r="N6" s="504"/>
      <c r="O6" s="504"/>
      <c r="P6" s="505"/>
      <c r="Q6" s="504"/>
      <c r="R6" s="505"/>
      <c r="S6" s="497"/>
      <c r="T6" s="497"/>
      <c r="U6" s="497"/>
      <c r="V6" s="497"/>
      <c r="W6" s="497"/>
      <c r="X6" s="497"/>
    </row>
    <row r="7" spans="1:24" ht="32.25" customHeight="1" thickTop="1" thickBot="1" x14ac:dyDescent="0.2">
      <c r="A7" s="510"/>
      <c r="B7" s="511"/>
      <c r="C7" s="520"/>
      <c r="D7" s="509"/>
      <c r="E7" s="509"/>
      <c r="F7" s="509"/>
      <c r="G7" s="307"/>
      <c r="H7" s="506"/>
      <c r="I7" s="507"/>
      <c r="J7" s="502"/>
      <c r="K7" s="503"/>
      <c r="L7" s="529"/>
      <c r="M7" s="505"/>
      <c r="N7" s="497"/>
      <c r="O7" s="497"/>
      <c r="P7" s="505"/>
      <c r="Q7" s="497"/>
      <c r="R7" s="505"/>
      <c r="S7" s="497"/>
      <c r="T7" s="497"/>
      <c r="U7" s="497"/>
      <c r="V7" s="497"/>
      <c r="W7" s="497"/>
      <c r="X7" s="497"/>
    </row>
    <row r="8" spans="1:24" ht="15.75" thickTop="1" thickBot="1" x14ac:dyDescent="0.25">
      <c r="A8" s="508" t="s">
        <v>18</v>
      </c>
      <c r="B8" s="300" t="s">
        <v>69</v>
      </c>
      <c r="C8" s="300">
        <v>26</v>
      </c>
      <c r="D8" s="328">
        <v>1</v>
      </c>
      <c r="E8" s="328">
        <v>10</v>
      </c>
      <c r="F8" s="328">
        <v>15</v>
      </c>
      <c r="G8" s="307"/>
      <c r="H8" s="498" t="s">
        <v>18</v>
      </c>
      <c r="I8" s="37" t="s">
        <v>69</v>
      </c>
      <c r="J8" s="31">
        <v>42</v>
      </c>
      <c r="K8" s="31">
        <v>100</v>
      </c>
      <c r="L8" s="31">
        <v>3.7</v>
      </c>
      <c r="M8" s="31">
        <v>42</v>
      </c>
      <c r="N8" s="31">
        <v>100</v>
      </c>
      <c r="O8" s="31">
        <v>3.5</v>
      </c>
      <c r="P8" s="460">
        <f>((D8+E8)/C8)*100</f>
        <v>42.307692307692307</v>
      </c>
      <c r="Q8" s="461">
        <f>((D8+E8+F8)/C8)*100</f>
        <v>100</v>
      </c>
      <c r="R8" s="45">
        <f>((D8*5)+(E8*4)+(F8*3))/25</f>
        <v>3.6</v>
      </c>
      <c r="S8" s="31"/>
      <c r="T8" s="31"/>
      <c r="U8" s="31"/>
      <c r="V8" s="31"/>
      <c r="W8" s="55"/>
      <c r="X8" s="31"/>
    </row>
    <row r="9" spans="1:24" ht="15.75" thickTop="1" thickBot="1" x14ac:dyDescent="0.25">
      <c r="A9" s="508"/>
      <c r="B9" s="300" t="s">
        <v>79</v>
      </c>
      <c r="C9" s="300">
        <v>22</v>
      </c>
      <c r="D9" s="328">
        <v>2</v>
      </c>
      <c r="E9" s="328">
        <v>9</v>
      </c>
      <c r="F9" s="328">
        <v>11</v>
      </c>
      <c r="G9" s="307"/>
      <c r="H9" s="499"/>
      <c r="I9" s="35" t="s">
        <v>79</v>
      </c>
      <c r="J9" s="31">
        <v>38</v>
      </c>
      <c r="K9" s="31">
        <v>100</v>
      </c>
      <c r="L9" s="69">
        <v>3.5</v>
      </c>
      <c r="M9" s="31">
        <v>41</v>
      </c>
      <c r="N9" s="31">
        <v>100</v>
      </c>
      <c r="O9" s="69">
        <v>3.4</v>
      </c>
      <c r="P9" s="460">
        <f t="shared" ref="P9:P16" si="0">((D9+E9)/C9)*100</f>
        <v>50</v>
      </c>
      <c r="Q9" s="461">
        <f t="shared" ref="Q9:Q16" si="1">((D9+E9+F9)/C9)*100</f>
        <v>100</v>
      </c>
      <c r="R9" s="45">
        <f t="shared" ref="R9:R16" si="2">((D9*5)+(E9*4)+(F9*3))/25</f>
        <v>3.16</v>
      </c>
      <c r="S9" s="31"/>
      <c r="T9" s="31"/>
      <c r="U9" s="31"/>
      <c r="V9" s="31"/>
      <c r="W9" s="57"/>
      <c r="X9" s="31"/>
    </row>
    <row r="10" spans="1:24" ht="15.75" thickTop="1" thickBot="1" x14ac:dyDescent="0.25">
      <c r="A10" s="508"/>
      <c r="B10" s="300" t="s">
        <v>72</v>
      </c>
      <c r="C10" s="300">
        <v>25</v>
      </c>
      <c r="D10" s="328">
        <v>1</v>
      </c>
      <c r="E10" s="328">
        <v>9</v>
      </c>
      <c r="F10" s="328">
        <v>15</v>
      </c>
      <c r="G10" s="307"/>
      <c r="H10" s="499"/>
      <c r="I10" s="35" t="s">
        <v>72</v>
      </c>
      <c r="J10" s="31">
        <v>32</v>
      </c>
      <c r="K10" s="31">
        <v>100</v>
      </c>
      <c r="L10" s="31">
        <v>3.4</v>
      </c>
      <c r="M10" s="31">
        <v>32</v>
      </c>
      <c r="N10" s="31">
        <v>100</v>
      </c>
      <c r="O10" s="31">
        <v>3.3</v>
      </c>
      <c r="P10" s="460">
        <f t="shared" si="0"/>
        <v>40</v>
      </c>
      <c r="Q10" s="461">
        <f t="shared" si="1"/>
        <v>100</v>
      </c>
      <c r="R10" s="45">
        <f t="shared" si="2"/>
        <v>3.44</v>
      </c>
      <c r="S10" s="31"/>
      <c r="T10" s="31"/>
      <c r="U10" s="31"/>
      <c r="V10" s="31"/>
      <c r="W10" s="55"/>
      <c r="X10" s="31"/>
    </row>
    <row r="11" spans="1:24" ht="15.75" thickTop="1" thickBot="1" x14ac:dyDescent="0.25">
      <c r="A11" s="508"/>
      <c r="B11" s="300" t="s">
        <v>73</v>
      </c>
      <c r="C11" s="300">
        <v>25</v>
      </c>
      <c r="D11" s="328">
        <v>1</v>
      </c>
      <c r="E11" s="328">
        <v>6</v>
      </c>
      <c r="F11" s="328">
        <v>18</v>
      </c>
      <c r="G11" s="307"/>
      <c r="H11" s="499"/>
      <c r="I11" s="84" t="s">
        <v>73</v>
      </c>
      <c r="J11" s="40">
        <v>24</v>
      </c>
      <c r="K11" s="31">
        <v>100</v>
      </c>
      <c r="L11" s="31">
        <v>3.3</v>
      </c>
      <c r="M11" s="31">
        <v>24</v>
      </c>
      <c r="N11" s="31">
        <v>100</v>
      </c>
      <c r="O11" s="31">
        <v>3.3</v>
      </c>
      <c r="P11" s="460">
        <f t="shared" si="0"/>
        <v>28.000000000000004</v>
      </c>
      <c r="Q11" s="461">
        <f t="shared" si="1"/>
        <v>100</v>
      </c>
      <c r="R11" s="45">
        <f t="shared" si="2"/>
        <v>3.32</v>
      </c>
      <c r="S11" s="31"/>
      <c r="T11" s="31"/>
      <c r="U11" s="31"/>
      <c r="V11" s="31"/>
      <c r="W11" s="88"/>
      <c r="X11" s="31"/>
    </row>
    <row r="12" spans="1:24" ht="15.75" thickTop="1" thickBot="1" x14ac:dyDescent="0.25">
      <c r="A12" s="508"/>
      <c r="B12" s="300" t="s">
        <v>66</v>
      </c>
      <c r="C12" s="300"/>
      <c r="D12" s="328"/>
      <c r="E12" s="328"/>
      <c r="F12" s="328"/>
      <c r="G12" s="307"/>
      <c r="H12" s="499"/>
      <c r="I12" s="30" t="s">
        <v>66</v>
      </c>
      <c r="J12" s="31"/>
      <c r="K12" s="50"/>
      <c r="L12" s="31"/>
      <c r="M12" s="31">
        <v>29</v>
      </c>
      <c r="N12" s="31">
        <v>100</v>
      </c>
      <c r="O12" s="31">
        <v>3.3</v>
      </c>
      <c r="P12" s="460" t="e">
        <f t="shared" ref="P12" si="3">((D12+E12)/C12)*100</f>
        <v>#DIV/0!</v>
      </c>
      <c r="Q12" s="461" t="e">
        <f t="shared" ref="Q12" si="4">((D12+E12+F12)/C12)*100</f>
        <v>#DIV/0!</v>
      </c>
      <c r="R12" s="45">
        <f t="shared" ref="R12" si="5">((D12*5)+(E12*4)+(F12*3))/25</f>
        <v>0</v>
      </c>
      <c r="S12" s="51"/>
      <c r="T12" s="76"/>
      <c r="U12" s="31"/>
      <c r="V12" s="51"/>
      <c r="W12" s="88"/>
      <c r="X12" s="87"/>
    </row>
    <row r="13" spans="1:24" ht="15.75" thickTop="1" thickBot="1" x14ac:dyDescent="0.25">
      <c r="A13" s="302" t="s">
        <v>111</v>
      </c>
      <c r="B13" s="300" t="s">
        <v>69</v>
      </c>
      <c r="C13" s="300">
        <v>26</v>
      </c>
      <c r="D13" s="328">
        <v>2</v>
      </c>
      <c r="E13" s="328">
        <v>11</v>
      </c>
      <c r="F13" s="328">
        <v>13</v>
      </c>
      <c r="G13" s="307"/>
      <c r="H13" s="299" t="s">
        <v>111</v>
      </c>
      <c r="I13" s="68" t="s">
        <v>69</v>
      </c>
      <c r="J13" s="85">
        <v>46</v>
      </c>
      <c r="K13" s="65">
        <v>100</v>
      </c>
      <c r="L13" s="65">
        <v>3.5</v>
      </c>
      <c r="M13" s="31">
        <v>54</v>
      </c>
      <c r="N13" s="31">
        <v>100</v>
      </c>
      <c r="O13" s="31">
        <v>3.7</v>
      </c>
      <c r="P13" s="460">
        <f t="shared" si="0"/>
        <v>50</v>
      </c>
      <c r="Q13" s="461">
        <f t="shared" si="1"/>
        <v>100</v>
      </c>
      <c r="R13" s="45">
        <f t="shared" si="2"/>
        <v>3.72</v>
      </c>
      <c r="S13" s="31"/>
      <c r="T13" s="31"/>
      <c r="U13" s="31"/>
      <c r="V13" s="65"/>
      <c r="W13" s="89"/>
      <c r="X13" s="86"/>
    </row>
    <row r="14" spans="1:24" ht="15.75" customHeight="1" thickTop="1" thickBot="1" x14ac:dyDescent="0.25">
      <c r="A14" s="508" t="s">
        <v>137</v>
      </c>
      <c r="B14" s="300" t="s">
        <v>79</v>
      </c>
      <c r="C14" s="300">
        <v>22</v>
      </c>
      <c r="D14" s="328">
        <v>2</v>
      </c>
      <c r="E14" s="328">
        <v>10</v>
      </c>
      <c r="F14" s="328">
        <v>10</v>
      </c>
      <c r="G14" s="307"/>
      <c r="H14" s="498" t="s">
        <v>137</v>
      </c>
      <c r="I14" s="68" t="s">
        <v>79</v>
      </c>
      <c r="J14" s="85">
        <v>57</v>
      </c>
      <c r="K14" s="65">
        <v>100</v>
      </c>
      <c r="L14" s="65">
        <v>3.8</v>
      </c>
      <c r="M14" s="31">
        <v>55</v>
      </c>
      <c r="N14" s="31">
        <v>100</v>
      </c>
      <c r="O14" s="31">
        <v>3.5</v>
      </c>
      <c r="P14" s="460">
        <f t="shared" si="0"/>
        <v>54.54545454545454</v>
      </c>
      <c r="Q14" s="461">
        <f t="shared" si="1"/>
        <v>100</v>
      </c>
      <c r="R14" s="45">
        <f t="shared" si="2"/>
        <v>3.2</v>
      </c>
      <c r="S14" s="65"/>
      <c r="T14" s="65"/>
      <c r="U14" s="65"/>
      <c r="V14" s="65"/>
      <c r="W14" s="57"/>
      <c r="X14" s="86"/>
    </row>
    <row r="15" spans="1:24" ht="15.75" thickTop="1" thickBot="1" x14ac:dyDescent="0.25">
      <c r="A15" s="508"/>
      <c r="B15" s="300" t="s">
        <v>72</v>
      </c>
      <c r="C15" s="300">
        <v>25</v>
      </c>
      <c r="D15" s="328">
        <v>2</v>
      </c>
      <c r="E15" s="328">
        <v>11</v>
      </c>
      <c r="F15" s="328">
        <v>12</v>
      </c>
      <c r="G15" s="307"/>
      <c r="H15" s="499"/>
      <c r="I15" s="68" t="s">
        <v>72</v>
      </c>
      <c r="J15" s="65">
        <v>52</v>
      </c>
      <c r="K15" s="65">
        <v>100</v>
      </c>
      <c r="L15" s="65">
        <v>3.7</v>
      </c>
      <c r="M15" s="31">
        <v>52</v>
      </c>
      <c r="N15" s="31">
        <v>100</v>
      </c>
      <c r="O15" s="31">
        <v>3.6</v>
      </c>
      <c r="P15" s="460">
        <f t="shared" si="0"/>
        <v>52</v>
      </c>
      <c r="Q15" s="461">
        <f t="shared" si="1"/>
        <v>100</v>
      </c>
      <c r="R15" s="45">
        <f t="shared" si="2"/>
        <v>3.6</v>
      </c>
      <c r="S15" s="65"/>
      <c r="T15" s="65"/>
      <c r="U15" s="65"/>
      <c r="V15" s="65"/>
      <c r="W15" s="55"/>
      <c r="X15" s="65"/>
    </row>
    <row r="16" spans="1:24" ht="15.75" thickTop="1" thickBot="1" x14ac:dyDescent="0.25">
      <c r="A16" s="508"/>
      <c r="B16" s="300" t="s">
        <v>73</v>
      </c>
      <c r="C16" s="300">
        <v>25</v>
      </c>
      <c r="D16" s="328">
        <v>1</v>
      </c>
      <c r="E16" s="328">
        <v>7</v>
      </c>
      <c r="F16" s="328">
        <v>17</v>
      </c>
      <c r="G16" s="307"/>
      <c r="H16" s="500"/>
      <c r="I16" s="68" t="s">
        <v>73</v>
      </c>
      <c r="J16" s="65">
        <v>28</v>
      </c>
      <c r="K16" s="65">
        <v>100</v>
      </c>
      <c r="L16" s="65">
        <v>3.4</v>
      </c>
      <c r="M16" s="31">
        <v>20</v>
      </c>
      <c r="N16" s="31">
        <v>100</v>
      </c>
      <c r="O16" s="31">
        <v>3.1</v>
      </c>
      <c r="P16" s="460">
        <f t="shared" si="0"/>
        <v>32</v>
      </c>
      <c r="Q16" s="461">
        <f t="shared" si="1"/>
        <v>100</v>
      </c>
      <c r="R16" s="45">
        <f t="shared" si="2"/>
        <v>3.36</v>
      </c>
      <c r="S16" s="65"/>
      <c r="T16" s="65"/>
      <c r="U16" s="65"/>
      <c r="V16" s="65"/>
      <c r="W16" s="57"/>
      <c r="X16" s="65"/>
    </row>
    <row r="17" spans="1:24" ht="26.25" customHeight="1" thickTop="1" thickBot="1" x14ac:dyDescent="0.25">
      <c r="A17" s="302" t="s">
        <v>138</v>
      </c>
      <c r="B17" s="303" t="s">
        <v>66</v>
      </c>
      <c r="C17" s="303"/>
      <c r="D17" s="328"/>
      <c r="E17" s="328"/>
      <c r="F17" s="328"/>
      <c r="G17" s="307"/>
      <c r="H17" s="167" t="s">
        <v>138</v>
      </c>
      <c r="I17" s="38" t="s">
        <v>66</v>
      </c>
      <c r="J17" s="31"/>
      <c r="K17" s="31"/>
      <c r="L17" s="31"/>
      <c r="M17" s="86">
        <v>57</v>
      </c>
      <c r="N17" s="65">
        <v>100</v>
      </c>
      <c r="O17" s="65">
        <v>3.4</v>
      </c>
      <c r="P17" s="460" t="e">
        <f t="shared" ref="P17" si="6">((D17+E17)/C17)*100</f>
        <v>#DIV/0!</v>
      </c>
      <c r="Q17" s="461" t="e">
        <f t="shared" ref="Q17" si="7">((D17+E17+F17)/C17)*100</f>
        <v>#DIV/0!</v>
      </c>
      <c r="R17" s="45">
        <f t="shared" ref="R17" si="8">((D17*5)+(E17*4)+(F17*3))/25</f>
        <v>0</v>
      </c>
      <c r="S17" s="31"/>
      <c r="T17" s="31"/>
      <c r="U17" s="31"/>
      <c r="V17" s="31"/>
      <c r="W17" s="31"/>
      <c r="X17" s="31"/>
    </row>
    <row r="18" spans="1:24" ht="14.25" thickTop="1" x14ac:dyDescent="0.15">
      <c r="A18" s="53"/>
      <c r="H18" s="79"/>
    </row>
  </sheetData>
  <mergeCells count="33">
    <mergeCell ref="D3:D7"/>
    <mergeCell ref="E3:E7"/>
    <mergeCell ref="F3:F7"/>
    <mergeCell ref="A8:A12"/>
    <mergeCell ref="A14:A16"/>
    <mergeCell ref="A2:A7"/>
    <mergeCell ref="B2:B7"/>
    <mergeCell ref="D2:F2"/>
    <mergeCell ref="C2:C7"/>
    <mergeCell ref="U3:U7"/>
    <mergeCell ref="V3:V7"/>
    <mergeCell ref="W3:W7"/>
    <mergeCell ref="H2:H7"/>
    <mergeCell ref="I2:I7"/>
    <mergeCell ref="J2:L2"/>
    <mergeCell ref="M2:O2"/>
    <mergeCell ref="P2:R2"/>
    <mergeCell ref="X3:X7"/>
    <mergeCell ref="H8:H12"/>
    <mergeCell ref="H14:H16"/>
    <mergeCell ref="S2:U2"/>
    <mergeCell ref="V2:X2"/>
    <mergeCell ref="J3:J7"/>
    <mergeCell ref="K3:K7"/>
    <mergeCell ref="L3:L7"/>
    <mergeCell ref="M3:M7"/>
    <mergeCell ref="N3:N7"/>
    <mergeCell ref="O3:O7"/>
    <mergeCell ref="P3:P7"/>
    <mergeCell ref="Q3:Q7"/>
    <mergeCell ref="R3:R7"/>
    <mergeCell ref="S3:S7"/>
    <mergeCell ref="T3:T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zoomScaleNormal="100" zoomScalePageLayoutView="60" workbookViewId="0">
      <selection activeCell="P8" sqref="P8:R16"/>
    </sheetView>
  </sheetViews>
  <sheetFormatPr defaultRowHeight="13.5" x14ac:dyDescent="0.15"/>
  <cols>
    <col min="1" max="1" width="15" customWidth="1"/>
    <col min="2" max="3" width="5.5" customWidth="1"/>
    <col min="4" max="4" width="4" customWidth="1"/>
    <col min="5" max="5" width="4.75" customWidth="1"/>
    <col min="6" max="6" width="4.5" customWidth="1"/>
    <col min="7" max="1014" width="9.625"/>
  </cols>
  <sheetData>
    <row r="1" spans="1:24" ht="19.5" thickBot="1" x14ac:dyDescent="0.35">
      <c r="A1" s="28" t="s">
        <v>52</v>
      </c>
      <c r="B1" s="28"/>
      <c r="C1" s="28"/>
      <c r="D1" s="28"/>
      <c r="E1" s="28"/>
      <c r="F1" s="28"/>
    </row>
    <row r="2" spans="1:24" ht="16.5" customHeight="1" thickTop="1" thickBot="1" x14ac:dyDescent="0.2">
      <c r="A2" s="510" t="s">
        <v>53</v>
      </c>
      <c r="B2" s="511" t="s">
        <v>54</v>
      </c>
      <c r="C2" s="518" t="s">
        <v>275</v>
      </c>
      <c r="D2" s="509" t="s">
        <v>277</v>
      </c>
      <c r="E2" s="509"/>
      <c r="F2" s="509"/>
      <c r="H2" s="530" t="s">
        <v>53</v>
      </c>
      <c r="I2" s="507" t="s">
        <v>54</v>
      </c>
      <c r="J2" s="501" t="s">
        <v>55</v>
      </c>
      <c r="K2" s="501"/>
      <c r="L2" s="501"/>
      <c r="M2" s="501" t="s">
        <v>56</v>
      </c>
      <c r="N2" s="501"/>
      <c r="O2" s="501"/>
      <c r="P2" s="501" t="s">
        <v>57</v>
      </c>
      <c r="Q2" s="501"/>
      <c r="R2" s="501"/>
      <c r="S2" s="501" t="s">
        <v>58</v>
      </c>
      <c r="T2" s="501"/>
      <c r="U2" s="501"/>
      <c r="V2" s="501" t="s">
        <v>59</v>
      </c>
      <c r="W2" s="501"/>
      <c r="X2" s="501"/>
    </row>
    <row r="3" spans="1:24" ht="14.85" customHeight="1" thickTop="1" thickBot="1" x14ac:dyDescent="0.2">
      <c r="A3" s="510"/>
      <c r="B3" s="511"/>
      <c r="C3" s="519"/>
      <c r="D3" s="509">
        <v>5</v>
      </c>
      <c r="E3" s="509">
        <v>4</v>
      </c>
      <c r="F3" s="509">
        <v>3</v>
      </c>
      <c r="H3" s="530"/>
      <c r="I3" s="507"/>
      <c r="J3" s="502" t="s">
        <v>60</v>
      </c>
      <c r="K3" s="503" t="s">
        <v>61</v>
      </c>
      <c r="L3" s="502" t="s">
        <v>62</v>
      </c>
      <c r="M3" s="504" t="s">
        <v>60</v>
      </c>
      <c r="N3" s="504" t="s">
        <v>61</v>
      </c>
      <c r="O3" s="505" t="s">
        <v>62</v>
      </c>
      <c r="P3" s="504" t="s">
        <v>60</v>
      </c>
      <c r="Q3" s="504" t="s">
        <v>61</v>
      </c>
      <c r="R3" s="505" t="s">
        <v>62</v>
      </c>
      <c r="S3" s="497" t="s">
        <v>60</v>
      </c>
      <c r="T3" s="497" t="s">
        <v>61</v>
      </c>
      <c r="U3" s="497" t="s">
        <v>62</v>
      </c>
      <c r="V3" s="497" t="s">
        <v>60</v>
      </c>
      <c r="W3" s="497" t="s">
        <v>61</v>
      </c>
      <c r="X3" s="497" t="s">
        <v>62</v>
      </c>
    </row>
    <row r="4" spans="1:24" ht="15" customHeight="1" thickTop="1" thickBot="1" x14ac:dyDescent="0.2">
      <c r="A4" s="510"/>
      <c r="B4" s="511"/>
      <c r="C4" s="519"/>
      <c r="D4" s="509"/>
      <c r="E4" s="509"/>
      <c r="F4" s="509"/>
      <c r="H4" s="530"/>
      <c r="I4" s="507"/>
      <c r="J4" s="502"/>
      <c r="K4" s="503"/>
      <c r="L4" s="502"/>
      <c r="M4" s="504"/>
      <c r="N4" s="504"/>
      <c r="O4" s="505"/>
      <c r="P4" s="504"/>
      <c r="Q4" s="504"/>
      <c r="R4" s="505"/>
      <c r="S4" s="497"/>
      <c r="T4" s="497"/>
      <c r="U4" s="497"/>
      <c r="V4" s="497"/>
      <c r="W4" s="497"/>
      <c r="X4" s="497"/>
    </row>
    <row r="5" spans="1:24" ht="15" customHeight="1" thickTop="1" thickBot="1" x14ac:dyDescent="0.2">
      <c r="A5" s="510"/>
      <c r="B5" s="511"/>
      <c r="C5" s="519"/>
      <c r="D5" s="509"/>
      <c r="E5" s="509"/>
      <c r="F5" s="509"/>
      <c r="H5" s="530"/>
      <c r="I5" s="507"/>
      <c r="J5" s="502"/>
      <c r="K5" s="503"/>
      <c r="L5" s="502"/>
      <c r="M5" s="504"/>
      <c r="N5" s="504"/>
      <c r="O5" s="505"/>
      <c r="P5" s="504"/>
      <c r="Q5" s="504"/>
      <c r="R5" s="505"/>
      <c r="S5" s="497"/>
      <c r="T5" s="497"/>
      <c r="U5" s="497"/>
      <c r="V5" s="497"/>
      <c r="W5" s="497"/>
      <c r="X5" s="497"/>
    </row>
    <row r="6" spans="1:24" ht="15" customHeight="1" thickTop="1" thickBot="1" x14ac:dyDescent="0.2">
      <c r="A6" s="510"/>
      <c r="B6" s="511"/>
      <c r="C6" s="519"/>
      <c r="D6" s="509"/>
      <c r="E6" s="509"/>
      <c r="F6" s="509"/>
      <c r="H6" s="530"/>
      <c r="I6" s="507"/>
      <c r="J6" s="502"/>
      <c r="K6" s="503"/>
      <c r="L6" s="502"/>
      <c r="M6" s="504"/>
      <c r="N6" s="504"/>
      <c r="O6" s="505"/>
      <c r="P6" s="504"/>
      <c r="Q6" s="504"/>
      <c r="R6" s="505"/>
      <c r="S6" s="497"/>
      <c r="T6" s="497"/>
      <c r="U6" s="497"/>
      <c r="V6" s="497"/>
      <c r="W6" s="497"/>
      <c r="X6" s="497"/>
    </row>
    <row r="7" spans="1:24" ht="48.75" customHeight="1" thickTop="1" thickBot="1" x14ac:dyDescent="0.2">
      <c r="A7" s="510"/>
      <c r="B7" s="511"/>
      <c r="C7" s="520"/>
      <c r="D7" s="509"/>
      <c r="E7" s="509"/>
      <c r="F7" s="509"/>
      <c r="H7" s="530"/>
      <c r="I7" s="507"/>
      <c r="J7" s="502"/>
      <c r="K7" s="503"/>
      <c r="L7" s="502"/>
      <c r="M7" s="504"/>
      <c r="N7" s="504"/>
      <c r="O7" s="505"/>
      <c r="P7" s="504"/>
      <c r="Q7" s="504"/>
      <c r="R7" s="505"/>
      <c r="S7" s="497"/>
      <c r="T7" s="497"/>
      <c r="U7" s="497"/>
      <c r="V7" s="497"/>
      <c r="W7" s="497"/>
      <c r="X7" s="497"/>
    </row>
    <row r="8" spans="1:24" ht="15.75" thickTop="1" thickBot="1" x14ac:dyDescent="0.25">
      <c r="A8" s="508" t="s">
        <v>18</v>
      </c>
      <c r="B8" s="300" t="s">
        <v>75</v>
      </c>
      <c r="C8" s="340">
        <v>25</v>
      </c>
      <c r="D8" s="411">
        <v>2</v>
      </c>
      <c r="E8" s="413">
        <v>14</v>
      </c>
      <c r="F8" s="411">
        <v>9</v>
      </c>
      <c r="H8" s="531" t="s">
        <v>18</v>
      </c>
      <c r="I8" s="30" t="s">
        <v>75</v>
      </c>
      <c r="J8" s="31">
        <v>68</v>
      </c>
      <c r="K8" s="31">
        <v>100</v>
      </c>
      <c r="L8" s="31">
        <v>3.7</v>
      </c>
      <c r="M8" s="31">
        <v>76</v>
      </c>
      <c r="N8" s="31">
        <v>100</v>
      </c>
      <c r="O8" s="31">
        <v>3.8</v>
      </c>
      <c r="P8" s="45">
        <f>((D8+E8)/C8)*100</f>
        <v>64</v>
      </c>
      <c r="Q8" s="45">
        <f>((D8+E8+F8)/C8)*100</f>
        <v>100</v>
      </c>
      <c r="R8" s="45">
        <f>((D8*5)+(E8*4)+(F8*3))/25</f>
        <v>3.72</v>
      </c>
      <c r="S8" s="31"/>
      <c r="T8" s="31"/>
      <c r="U8" s="31"/>
      <c r="V8" s="31"/>
      <c r="W8" s="31"/>
      <c r="X8" s="31"/>
    </row>
    <row r="9" spans="1:24" ht="15.75" thickTop="1" thickBot="1" x14ac:dyDescent="0.25">
      <c r="A9" s="508"/>
      <c r="B9" s="300" t="s">
        <v>71</v>
      </c>
      <c r="C9" s="340">
        <v>24</v>
      </c>
      <c r="D9" s="328">
        <v>2</v>
      </c>
      <c r="E9" s="412">
        <v>8</v>
      </c>
      <c r="F9" s="328">
        <v>14</v>
      </c>
      <c r="H9" s="531"/>
      <c r="I9" s="32" t="s">
        <v>71</v>
      </c>
      <c r="J9" s="31">
        <v>33.299999999999997</v>
      </c>
      <c r="K9" s="31">
        <v>100</v>
      </c>
      <c r="L9" s="31">
        <v>3.4</v>
      </c>
      <c r="M9" s="31">
        <v>37.5</v>
      </c>
      <c r="N9" s="31">
        <v>100</v>
      </c>
      <c r="O9" s="31">
        <v>3.4</v>
      </c>
      <c r="P9" s="45">
        <f t="shared" ref="P9:P15" si="0">((D9+E9)/C9)*100</f>
        <v>41.666666666666671</v>
      </c>
      <c r="Q9" s="45">
        <f t="shared" ref="Q9:Q15" si="1">((D9+E9+F9)/C9)*100</f>
        <v>100</v>
      </c>
      <c r="R9" s="45">
        <f t="shared" ref="R9:R15" si="2">((D9*5)+(E9*4)+(F9*3))/25</f>
        <v>3.36</v>
      </c>
      <c r="S9" s="31"/>
      <c r="T9" s="31"/>
      <c r="U9" s="31"/>
      <c r="V9" s="31"/>
      <c r="W9" s="31"/>
      <c r="X9" s="31"/>
    </row>
    <row r="10" spans="1:24" ht="15.75" thickTop="1" thickBot="1" x14ac:dyDescent="0.25">
      <c r="A10" s="508"/>
      <c r="B10" s="300" t="s">
        <v>77</v>
      </c>
      <c r="C10" s="340">
        <v>25</v>
      </c>
      <c r="D10" s="328">
        <v>2</v>
      </c>
      <c r="E10" s="412">
        <v>15</v>
      </c>
      <c r="F10" s="328">
        <v>8</v>
      </c>
      <c r="H10" s="531"/>
      <c r="I10" s="32" t="s">
        <v>77</v>
      </c>
      <c r="J10" s="31">
        <v>44</v>
      </c>
      <c r="K10" s="31">
        <v>100</v>
      </c>
      <c r="L10" s="31">
        <v>3.5</v>
      </c>
      <c r="M10" s="31">
        <v>64</v>
      </c>
      <c r="N10" s="31">
        <v>100</v>
      </c>
      <c r="O10" s="31">
        <v>3.7</v>
      </c>
      <c r="P10" s="45">
        <f t="shared" si="0"/>
        <v>68</v>
      </c>
      <c r="Q10" s="45">
        <f t="shared" si="1"/>
        <v>100</v>
      </c>
      <c r="R10" s="45">
        <f t="shared" si="2"/>
        <v>3.76</v>
      </c>
      <c r="S10" s="31"/>
      <c r="T10" s="31"/>
      <c r="U10" s="31"/>
      <c r="V10" s="31"/>
      <c r="W10" s="31"/>
      <c r="X10" s="31"/>
    </row>
    <row r="11" spans="1:24" ht="15.75" thickTop="1" thickBot="1" x14ac:dyDescent="0.25">
      <c r="A11" s="508"/>
      <c r="B11" s="300" t="s">
        <v>74</v>
      </c>
      <c r="C11" s="340">
        <v>25</v>
      </c>
      <c r="D11" s="415">
        <v>2</v>
      </c>
      <c r="E11" s="454">
        <v>14</v>
      </c>
      <c r="F11" s="415">
        <v>9</v>
      </c>
      <c r="H11" s="531"/>
      <c r="I11" s="32" t="s">
        <v>74</v>
      </c>
      <c r="J11" s="31">
        <v>32</v>
      </c>
      <c r="K11" s="31">
        <v>100</v>
      </c>
      <c r="L11" s="31">
        <v>3.3</v>
      </c>
      <c r="M11" s="31">
        <v>52</v>
      </c>
      <c r="N11" s="31">
        <v>100</v>
      </c>
      <c r="O11" s="31">
        <v>3.5</v>
      </c>
      <c r="P11" s="45">
        <f t="shared" si="0"/>
        <v>64</v>
      </c>
      <c r="Q11" s="45">
        <f t="shared" si="1"/>
        <v>100</v>
      </c>
      <c r="R11" s="45">
        <f t="shared" si="2"/>
        <v>3.72</v>
      </c>
      <c r="S11" s="31"/>
      <c r="T11" s="31"/>
      <c r="U11" s="31"/>
      <c r="V11" s="31"/>
      <c r="W11" s="31"/>
      <c r="X11" s="31"/>
    </row>
    <row r="12" spans="1:24" ht="15.75" thickTop="1" thickBot="1" x14ac:dyDescent="0.25">
      <c r="A12" s="508"/>
      <c r="B12" s="300" t="s">
        <v>80</v>
      </c>
      <c r="C12" s="340"/>
      <c r="D12" s="328"/>
      <c r="E12" s="412"/>
      <c r="F12" s="328"/>
      <c r="H12" s="531"/>
      <c r="I12" s="32" t="s">
        <v>80</v>
      </c>
      <c r="J12" s="31"/>
      <c r="K12" s="31"/>
      <c r="L12" s="31"/>
      <c r="M12" s="31">
        <v>50</v>
      </c>
      <c r="N12" s="31">
        <v>100</v>
      </c>
      <c r="O12" s="31">
        <v>3.3</v>
      </c>
      <c r="P12" s="45" t="e">
        <f t="shared" ref="P12" si="3">((D12+E12)/C12)*100</f>
        <v>#DIV/0!</v>
      </c>
      <c r="Q12" s="45" t="e">
        <f t="shared" ref="Q12" si="4">((D12+E12+F12)/C12)*100</f>
        <v>#DIV/0!</v>
      </c>
      <c r="R12" s="45">
        <f t="shared" ref="R12" si="5">((D12*5)+(E12*4)+(F12*3))/25</f>
        <v>0</v>
      </c>
      <c r="S12" s="31"/>
      <c r="T12" s="31"/>
      <c r="U12" s="31"/>
      <c r="V12" s="31"/>
      <c r="W12" s="31"/>
      <c r="X12" s="31"/>
    </row>
    <row r="13" spans="1:24" ht="27.75" customHeight="1" thickTop="1" thickBot="1" x14ac:dyDescent="0.25">
      <c r="A13" s="302" t="s">
        <v>68</v>
      </c>
      <c r="B13" s="300" t="s">
        <v>75</v>
      </c>
      <c r="C13" s="340">
        <v>25</v>
      </c>
      <c r="D13" s="328">
        <v>4</v>
      </c>
      <c r="E13" s="412">
        <v>15</v>
      </c>
      <c r="F13" s="328">
        <v>6</v>
      </c>
      <c r="H13" s="165" t="s">
        <v>68</v>
      </c>
      <c r="I13" s="32" t="s">
        <v>75</v>
      </c>
      <c r="J13" s="31">
        <v>68</v>
      </c>
      <c r="K13" s="31">
        <v>100</v>
      </c>
      <c r="L13" s="31">
        <v>3.7</v>
      </c>
      <c r="M13" s="31">
        <v>96</v>
      </c>
      <c r="N13" s="31">
        <v>100</v>
      </c>
      <c r="O13" s="31">
        <v>4.3</v>
      </c>
      <c r="P13" s="45">
        <f t="shared" si="0"/>
        <v>76</v>
      </c>
      <c r="Q13" s="45">
        <f t="shared" si="1"/>
        <v>100</v>
      </c>
      <c r="R13" s="45">
        <f t="shared" si="2"/>
        <v>3.92</v>
      </c>
      <c r="S13" s="31"/>
      <c r="T13" s="31"/>
      <c r="U13" s="31"/>
      <c r="V13" s="31"/>
      <c r="W13" s="31"/>
      <c r="X13" s="31"/>
    </row>
    <row r="14" spans="1:24" ht="15.75" customHeight="1" thickTop="1" thickBot="1" x14ac:dyDescent="0.25">
      <c r="A14" s="508" t="s">
        <v>155</v>
      </c>
      <c r="B14" s="300" t="s">
        <v>71</v>
      </c>
      <c r="C14" s="340">
        <v>24</v>
      </c>
      <c r="D14" s="328">
        <v>2</v>
      </c>
      <c r="E14" s="412">
        <v>10</v>
      </c>
      <c r="F14" s="328">
        <v>12</v>
      </c>
      <c r="H14" s="531" t="s">
        <v>155</v>
      </c>
      <c r="I14" s="32" t="s">
        <v>71</v>
      </c>
      <c r="J14" s="31">
        <v>33.299999999999997</v>
      </c>
      <c r="K14" s="31">
        <v>100</v>
      </c>
      <c r="L14" s="31">
        <v>3.4</v>
      </c>
      <c r="M14" s="31">
        <v>54</v>
      </c>
      <c r="N14" s="31">
        <v>100</v>
      </c>
      <c r="O14" s="31">
        <v>3.6</v>
      </c>
      <c r="P14" s="45">
        <f t="shared" si="0"/>
        <v>50</v>
      </c>
      <c r="Q14" s="45">
        <f t="shared" si="1"/>
        <v>100</v>
      </c>
      <c r="R14" s="45">
        <f t="shared" si="2"/>
        <v>3.44</v>
      </c>
      <c r="S14" s="31"/>
      <c r="T14" s="31"/>
      <c r="U14" s="31"/>
      <c r="V14" s="31"/>
      <c r="W14" s="31"/>
      <c r="X14" s="31"/>
    </row>
    <row r="15" spans="1:24" ht="15.75" customHeight="1" thickTop="1" thickBot="1" x14ac:dyDescent="0.25">
      <c r="A15" s="508"/>
      <c r="B15" s="300" t="s">
        <v>77</v>
      </c>
      <c r="C15" s="340">
        <v>25</v>
      </c>
      <c r="D15" s="328">
        <v>2</v>
      </c>
      <c r="E15" s="412">
        <v>16</v>
      </c>
      <c r="F15" s="328">
        <v>7</v>
      </c>
      <c r="H15" s="532"/>
      <c r="I15" s="32" t="s">
        <v>77</v>
      </c>
      <c r="J15" s="31">
        <v>44</v>
      </c>
      <c r="K15" s="31">
        <v>100</v>
      </c>
      <c r="L15" s="31">
        <v>3.5</v>
      </c>
      <c r="M15" s="31">
        <v>72</v>
      </c>
      <c r="N15" s="31">
        <v>100</v>
      </c>
      <c r="O15" s="31">
        <v>3.8</v>
      </c>
      <c r="P15" s="45">
        <f t="shared" si="0"/>
        <v>72</v>
      </c>
      <c r="Q15" s="45">
        <f t="shared" si="1"/>
        <v>100</v>
      </c>
      <c r="R15" s="45">
        <f t="shared" si="2"/>
        <v>3.8</v>
      </c>
      <c r="S15" s="31"/>
      <c r="T15" s="31"/>
      <c r="U15" s="31"/>
      <c r="V15" s="31"/>
      <c r="W15" s="31"/>
      <c r="X15" s="31"/>
    </row>
    <row r="16" spans="1:24" ht="36.75" customHeight="1" thickTop="1" thickBot="1" x14ac:dyDescent="0.25">
      <c r="A16" s="302" t="s">
        <v>156</v>
      </c>
      <c r="B16" s="303" t="s">
        <v>80</v>
      </c>
      <c r="C16" s="341"/>
      <c r="D16" s="416"/>
      <c r="E16" s="417"/>
      <c r="F16" s="416"/>
      <c r="H16" s="94" t="s">
        <v>156</v>
      </c>
      <c r="I16" s="34" t="s">
        <v>80</v>
      </c>
      <c r="J16" s="31"/>
      <c r="K16" s="31"/>
      <c r="L16" s="31"/>
      <c r="M16" s="31">
        <v>57.7</v>
      </c>
      <c r="N16" s="31">
        <v>100</v>
      </c>
      <c r="O16" s="31">
        <v>3.7</v>
      </c>
      <c r="P16" s="45" t="e">
        <f t="shared" ref="P16" si="6">((D16+E16)/C16)*100</f>
        <v>#DIV/0!</v>
      </c>
      <c r="Q16" s="45" t="e">
        <f t="shared" ref="Q16" si="7">((D16+E16+F16)/C16)*100</f>
        <v>#DIV/0!</v>
      </c>
      <c r="R16" s="45">
        <f t="shared" ref="R16" si="8">((D16*5)+(E16*4)+(F16*3))/25</f>
        <v>0</v>
      </c>
      <c r="S16" s="31"/>
      <c r="T16" s="31"/>
      <c r="U16" s="31"/>
      <c r="V16" s="31"/>
      <c r="W16" s="31"/>
      <c r="X16" s="31"/>
    </row>
    <row r="17" spans="6:7" ht="14.25" thickTop="1" x14ac:dyDescent="0.15">
      <c r="F17" s="412"/>
    </row>
    <row r="18" spans="6:7" x14ac:dyDescent="0.15">
      <c r="F18" s="301"/>
      <c r="G18" s="414"/>
    </row>
    <row r="19" spans="6:7" x14ac:dyDescent="0.15">
      <c r="F19" s="413"/>
    </row>
  </sheetData>
  <mergeCells count="33">
    <mergeCell ref="A14:A15"/>
    <mergeCell ref="A8:A12"/>
    <mergeCell ref="D3:D7"/>
    <mergeCell ref="E3:E7"/>
    <mergeCell ref="F3:F7"/>
    <mergeCell ref="A2:A7"/>
    <mergeCell ref="B2:B7"/>
    <mergeCell ref="D2:F2"/>
    <mergeCell ref="C2:C7"/>
    <mergeCell ref="U3:U7"/>
    <mergeCell ref="V3:V7"/>
    <mergeCell ref="W3:W7"/>
    <mergeCell ref="H2:H7"/>
    <mergeCell ref="I2:I7"/>
    <mergeCell ref="J2:L2"/>
    <mergeCell ref="M2:O2"/>
    <mergeCell ref="P2:R2"/>
    <mergeCell ref="X3:X7"/>
    <mergeCell ref="H8:H12"/>
    <mergeCell ref="H14:H15"/>
    <mergeCell ref="S2:U2"/>
    <mergeCell ref="V2:X2"/>
    <mergeCell ref="J3:J7"/>
    <mergeCell ref="K3:K7"/>
    <mergeCell ref="L3:L7"/>
    <mergeCell ref="M3:M7"/>
    <mergeCell ref="N3:N7"/>
    <mergeCell ref="O3:O7"/>
    <mergeCell ref="P3:P7"/>
    <mergeCell ref="Q3:Q7"/>
    <mergeCell ref="R3:R7"/>
    <mergeCell ref="S3:S7"/>
    <mergeCell ref="T3:T7"/>
  </mergeCells>
  <pageMargins left="0.7" right="0.7" top="0.75" bottom="0.75" header="0.51180555555555496" footer="0.51180555555555496"/>
  <pageSetup paperSize="9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workbookViewId="0">
      <selection activeCell="P11" sqref="P11"/>
    </sheetView>
  </sheetViews>
  <sheetFormatPr defaultRowHeight="13.5" x14ac:dyDescent="0.15"/>
  <cols>
    <col min="1" max="1" width="17.75" customWidth="1"/>
    <col min="2" max="3" width="4.625" customWidth="1"/>
    <col min="4" max="4" width="4.75" customWidth="1"/>
    <col min="5" max="5" width="5" customWidth="1"/>
    <col min="6" max="6" width="4.625" customWidth="1"/>
  </cols>
  <sheetData>
    <row r="1" spans="1:24" ht="19.5" thickBot="1" x14ac:dyDescent="0.35">
      <c r="A1" s="28" t="s">
        <v>52</v>
      </c>
      <c r="B1" s="28"/>
      <c r="C1" s="28"/>
      <c r="D1" s="28"/>
      <c r="E1" s="28"/>
      <c r="F1" s="28"/>
    </row>
    <row r="2" spans="1:24" ht="15" customHeight="1" thickTop="1" thickBot="1" x14ac:dyDescent="0.2">
      <c r="A2" s="510" t="s">
        <v>53</v>
      </c>
      <c r="B2" s="511" t="s">
        <v>54</v>
      </c>
      <c r="C2" s="518" t="s">
        <v>261</v>
      </c>
      <c r="D2" s="509" t="s">
        <v>277</v>
      </c>
      <c r="E2" s="509"/>
      <c r="F2" s="509"/>
      <c r="H2" s="530" t="s">
        <v>53</v>
      </c>
      <c r="I2" s="507" t="s">
        <v>54</v>
      </c>
      <c r="J2" s="501" t="s">
        <v>55</v>
      </c>
      <c r="K2" s="501"/>
      <c r="L2" s="501"/>
      <c r="M2" s="501" t="s">
        <v>56</v>
      </c>
      <c r="N2" s="501"/>
      <c r="O2" s="501"/>
      <c r="P2" s="501" t="s">
        <v>57</v>
      </c>
      <c r="Q2" s="501"/>
      <c r="R2" s="501"/>
      <c r="S2" s="501" t="s">
        <v>58</v>
      </c>
      <c r="T2" s="501"/>
      <c r="U2" s="501"/>
      <c r="V2" s="501" t="s">
        <v>59</v>
      </c>
      <c r="W2" s="501"/>
      <c r="X2" s="501"/>
    </row>
    <row r="3" spans="1:24" ht="15" customHeight="1" thickTop="1" thickBot="1" x14ac:dyDescent="0.2">
      <c r="A3" s="510"/>
      <c r="B3" s="511"/>
      <c r="C3" s="519"/>
      <c r="D3" s="509">
        <v>5</v>
      </c>
      <c r="E3" s="509">
        <v>4</v>
      </c>
      <c r="F3" s="509">
        <v>3</v>
      </c>
      <c r="H3" s="530"/>
      <c r="I3" s="507"/>
      <c r="J3" s="502" t="s">
        <v>60</v>
      </c>
      <c r="K3" s="503" t="s">
        <v>61</v>
      </c>
      <c r="L3" s="502" t="s">
        <v>62</v>
      </c>
      <c r="M3" s="504" t="s">
        <v>60</v>
      </c>
      <c r="N3" s="504" t="s">
        <v>61</v>
      </c>
      <c r="O3" s="505" t="s">
        <v>62</v>
      </c>
      <c r="P3" s="504" t="s">
        <v>60</v>
      </c>
      <c r="Q3" s="504" t="s">
        <v>61</v>
      </c>
      <c r="R3" s="505" t="s">
        <v>62</v>
      </c>
      <c r="S3" s="497" t="s">
        <v>60</v>
      </c>
      <c r="T3" s="497" t="s">
        <v>61</v>
      </c>
      <c r="U3" s="497" t="s">
        <v>62</v>
      </c>
      <c r="V3" s="497" t="s">
        <v>60</v>
      </c>
      <c r="W3" s="497" t="s">
        <v>61</v>
      </c>
      <c r="X3" s="497" t="s">
        <v>62</v>
      </c>
    </row>
    <row r="4" spans="1:24" ht="17.25" customHeight="1" thickTop="1" thickBot="1" x14ac:dyDescent="0.2">
      <c r="A4" s="510"/>
      <c r="B4" s="511"/>
      <c r="C4" s="519"/>
      <c r="D4" s="509"/>
      <c r="E4" s="509"/>
      <c r="F4" s="509"/>
      <c r="H4" s="530"/>
      <c r="I4" s="507"/>
      <c r="J4" s="502"/>
      <c r="K4" s="503"/>
      <c r="L4" s="502"/>
      <c r="M4" s="504"/>
      <c r="N4" s="504"/>
      <c r="O4" s="505"/>
      <c r="P4" s="504"/>
      <c r="Q4" s="504"/>
      <c r="R4" s="505"/>
      <c r="S4" s="497"/>
      <c r="T4" s="497"/>
      <c r="U4" s="497"/>
      <c r="V4" s="497"/>
      <c r="W4" s="497"/>
      <c r="X4" s="497"/>
    </row>
    <row r="5" spans="1:24" ht="17.25" customHeight="1" thickTop="1" thickBot="1" x14ac:dyDescent="0.2">
      <c r="A5" s="510"/>
      <c r="B5" s="511"/>
      <c r="C5" s="519"/>
      <c r="D5" s="509"/>
      <c r="E5" s="509"/>
      <c r="F5" s="509"/>
      <c r="H5" s="530"/>
      <c r="I5" s="507"/>
      <c r="J5" s="502"/>
      <c r="K5" s="503"/>
      <c r="L5" s="502"/>
      <c r="M5" s="504"/>
      <c r="N5" s="504"/>
      <c r="O5" s="505"/>
      <c r="P5" s="504"/>
      <c r="Q5" s="504"/>
      <c r="R5" s="505"/>
      <c r="S5" s="497"/>
      <c r="T5" s="497"/>
      <c r="U5" s="497"/>
      <c r="V5" s="497"/>
      <c r="W5" s="497"/>
      <c r="X5" s="497"/>
    </row>
    <row r="6" spans="1:24" ht="17.25" customHeight="1" thickTop="1" thickBot="1" x14ac:dyDescent="0.2">
      <c r="A6" s="510"/>
      <c r="B6" s="511"/>
      <c r="C6" s="519"/>
      <c r="D6" s="509"/>
      <c r="E6" s="509"/>
      <c r="F6" s="509"/>
      <c r="H6" s="530"/>
      <c r="I6" s="507"/>
      <c r="J6" s="502"/>
      <c r="K6" s="503"/>
      <c r="L6" s="502"/>
      <c r="M6" s="504"/>
      <c r="N6" s="504"/>
      <c r="O6" s="505"/>
      <c r="P6" s="504"/>
      <c r="Q6" s="504"/>
      <c r="R6" s="505"/>
      <c r="S6" s="497"/>
      <c r="T6" s="497"/>
      <c r="U6" s="497"/>
      <c r="V6" s="497"/>
      <c r="W6" s="497"/>
      <c r="X6" s="497"/>
    </row>
    <row r="7" spans="1:24" ht="30" customHeight="1" thickTop="1" thickBot="1" x14ac:dyDescent="0.2">
      <c r="A7" s="510"/>
      <c r="B7" s="536"/>
      <c r="C7" s="520"/>
      <c r="D7" s="509"/>
      <c r="E7" s="509"/>
      <c r="F7" s="509"/>
      <c r="H7" s="530"/>
      <c r="I7" s="507"/>
      <c r="J7" s="502"/>
      <c r="K7" s="503"/>
      <c r="L7" s="502"/>
      <c r="M7" s="504"/>
      <c r="N7" s="504"/>
      <c r="O7" s="505"/>
      <c r="P7" s="504"/>
      <c r="Q7" s="504"/>
      <c r="R7" s="505"/>
      <c r="S7" s="497"/>
      <c r="T7" s="497"/>
      <c r="U7" s="497"/>
      <c r="V7" s="497"/>
      <c r="W7" s="497"/>
      <c r="X7" s="497"/>
    </row>
    <row r="8" spans="1:24" ht="15.75" thickTop="1" thickBot="1" x14ac:dyDescent="0.25">
      <c r="A8" s="534" t="s">
        <v>18</v>
      </c>
      <c r="B8" s="300" t="s">
        <v>70</v>
      </c>
      <c r="C8" s="418">
        <v>26</v>
      </c>
      <c r="D8" s="312">
        <v>0</v>
      </c>
      <c r="E8" s="301">
        <v>9</v>
      </c>
      <c r="F8" s="301">
        <v>17</v>
      </c>
      <c r="H8" s="533" t="s">
        <v>18</v>
      </c>
      <c r="I8" s="30" t="s">
        <v>70</v>
      </c>
      <c r="J8" s="31">
        <v>29</v>
      </c>
      <c r="K8" s="31">
        <v>100</v>
      </c>
      <c r="L8" s="31">
        <v>3.3</v>
      </c>
      <c r="M8" s="31">
        <v>33</v>
      </c>
      <c r="N8" s="31">
        <v>100</v>
      </c>
      <c r="O8" s="31">
        <v>3.4</v>
      </c>
      <c r="P8" s="45">
        <f>((D8+E8)/C8)*100</f>
        <v>34.615384615384613</v>
      </c>
      <c r="Q8" s="122">
        <f>((D8+E8+F8)/C8)*100</f>
        <v>100</v>
      </c>
      <c r="R8" s="45">
        <f>((D8*5)+(E8*4)+(F8*3))/25</f>
        <v>3.48</v>
      </c>
      <c r="S8" s="31"/>
      <c r="T8" s="31"/>
      <c r="U8" s="31"/>
      <c r="V8" s="31"/>
      <c r="W8" s="31"/>
      <c r="X8" s="31"/>
    </row>
    <row r="9" spans="1:24" ht="15.75" thickTop="1" thickBot="1" x14ac:dyDescent="0.25">
      <c r="A9" s="534"/>
      <c r="B9" s="300" t="s">
        <v>64</v>
      </c>
      <c r="C9" s="418">
        <v>26</v>
      </c>
      <c r="D9" s="312">
        <v>0</v>
      </c>
      <c r="E9" s="301">
        <v>7</v>
      </c>
      <c r="F9" s="301">
        <v>19</v>
      </c>
      <c r="H9" s="533"/>
      <c r="I9" s="32" t="s">
        <v>64</v>
      </c>
      <c r="J9" s="31">
        <v>34</v>
      </c>
      <c r="K9" s="31">
        <v>100</v>
      </c>
      <c r="L9" s="31">
        <v>3.4</v>
      </c>
      <c r="M9" s="31">
        <v>34</v>
      </c>
      <c r="N9" s="31">
        <v>100</v>
      </c>
      <c r="O9" s="31">
        <v>3.4</v>
      </c>
      <c r="P9" s="45">
        <f t="shared" ref="P9:P15" si="0">((D9+E9)/C9)*100</f>
        <v>26.923076923076923</v>
      </c>
      <c r="Q9" s="122">
        <f t="shared" ref="Q9:Q15" si="1">((D9+E9+F9)/C9)*100</f>
        <v>100</v>
      </c>
      <c r="R9" s="45">
        <f t="shared" ref="R9:R15" si="2">((D9*5)+(E9*4)+(F9*3))/25</f>
        <v>3.4</v>
      </c>
      <c r="S9" s="31"/>
      <c r="T9" s="31"/>
      <c r="U9" s="31"/>
      <c r="V9" s="31"/>
      <c r="W9" s="31"/>
      <c r="X9" s="31"/>
    </row>
    <row r="10" spans="1:24" ht="15.75" thickTop="1" thickBot="1" x14ac:dyDescent="0.25">
      <c r="A10" s="534"/>
      <c r="B10" s="300" t="s">
        <v>96</v>
      </c>
      <c r="C10" s="418">
        <v>25</v>
      </c>
      <c r="D10" s="312">
        <v>1</v>
      </c>
      <c r="E10" s="301">
        <v>9</v>
      </c>
      <c r="F10" s="301">
        <v>15</v>
      </c>
      <c r="H10" s="533"/>
      <c r="I10" s="32" t="s">
        <v>96</v>
      </c>
      <c r="J10" s="31">
        <v>40</v>
      </c>
      <c r="K10" s="31">
        <v>100</v>
      </c>
      <c r="L10" s="31">
        <v>3.4</v>
      </c>
      <c r="M10" s="31">
        <v>33.299999999999997</v>
      </c>
      <c r="N10" s="31">
        <v>100</v>
      </c>
      <c r="O10" s="31">
        <v>3.4</v>
      </c>
      <c r="P10" s="45">
        <f t="shared" si="0"/>
        <v>40</v>
      </c>
      <c r="Q10" s="122">
        <f t="shared" si="1"/>
        <v>100</v>
      </c>
      <c r="R10" s="45">
        <f t="shared" si="2"/>
        <v>3.44</v>
      </c>
      <c r="S10" s="31"/>
      <c r="T10" s="31"/>
      <c r="U10" s="31"/>
      <c r="V10" s="31"/>
      <c r="W10" s="31"/>
      <c r="X10" s="31"/>
    </row>
    <row r="11" spans="1:24" ht="15.75" thickTop="1" thickBot="1" x14ac:dyDescent="0.25">
      <c r="A11" s="534"/>
      <c r="B11" s="300" t="s">
        <v>84</v>
      </c>
      <c r="C11" s="418">
        <v>24</v>
      </c>
      <c r="D11" s="312">
        <v>0</v>
      </c>
      <c r="E11" s="301">
        <v>8</v>
      </c>
      <c r="F11" s="301">
        <v>16</v>
      </c>
      <c r="H11" s="533"/>
      <c r="I11" s="32" t="s">
        <v>84</v>
      </c>
      <c r="J11" s="31">
        <v>33</v>
      </c>
      <c r="K11" s="31">
        <v>100</v>
      </c>
      <c r="L11" s="31">
        <v>3.3</v>
      </c>
      <c r="M11" s="31">
        <v>37</v>
      </c>
      <c r="N11" s="31">
        <v>100</v>
      </c>
      <c r="O11" s="31">
        <v>3.3</v>
      </c>
      <c r="P11" s="45">
        <f t="shared" si="0"/>
        <v>33.333333333333329</v>
      </c>
      <c r="Q11" s="122">
        <f t="shared" si="1"/>
        <v>100</v>
      </c>
      <c r="R11" s="45">
        <f t="shared" si="2"/>
        <v>3.2</v>
      </c>
      <c r="S11" s="31"/>
      <c r="T11" s="31"/>
      <c r="U11" s="31"/>
      <c r="V11" s="31"/>
      <c r="W11" s="31"/>
      <c r="X11" s="31"/>
    </row>
    <row r="12" spans="1:24" ht="15.75" thickTop="1" thickBot="1" x14ac:dyDescent="0.25">
      <c r="A12" s="535" t="s">
        <v>68</v>
      </c>
      <c r="B12" s="300" t="s">
        <v>70</v>
      </c>
      <c r="C12" s="418">
        <v>26</v>
      </c>
      <c r="D12" s="312">
        <v>2</v>
      </c>
      <c r="E12" s="301">
        <v>14</v>
      </c>
      <c r="F12" s="301">
        <v>10</v>
      </c>
      <c r="H12" s="531" t="s">
        <v>68</v>
      </c>
      <c r="I12" s="32" t="s">
        <v>70</v>
      </c>
      <c r="J12" s="31">
        <v>68</v>
      </c>
      <c r="K12" s="31">
        <v>100</v>
      </c>
      <c r="L12" s="31">
        <v>4</v>
      </c>
      <c r="M12" s="31">
        <v>74</v>
      </c>
      <c r="N12" s="31">
        <v>100</v>
      </c>
      <c r="O12" s="31">
        <v>3.8</v>
      </c>
      <c r="P12" s="45">
        <f t="shared" si="0"/>
        <v>61.53846153846154</v>
      </c>
      <c r="Q12" s="122">
        <f t="shared" si="1"/>
        <v>100</v>
      </c>
      <c r="R12" s="45">
        <f t="shared" si="2"/>
        <v>3.84</v>
      </c>
      <c r="S12" s="31"/>
      <c r="T12" s="31"/>
      <c r="U12" s="31"/>
      <c r="V12" s="31"/>
      <c r="W12" s="31"/>
      <c r="X12" s="31"/>
    </row>
    <row r="13" spans="1:24" ht="15.75" thickTop="1" thickBot="1" x14ac:dyDescent="0.25">
      <c r="A13" s="535"/>
      <c r="B13" s="300" t="s">
        <v>64</v>
      </c>
      <c r="C13" s="418">
        <v>26</v>
      </c>
      <c r="D13" s="312">
        <v>3</v>
      </c>
      <c r="E13" s="301">
        <v>15</v>
      </c>
      <c r="F13" s="301">
        <v>8</v>
      </c>
      <c r="H13" s="532"/>
      <c r="I13" s="32" t="s">
        <v>64</v>
      </c>
      <c r="J13" s="31">
        <v>76</v>
      </c>
      <c r="K13" s="31">
        <v>100</v>
      </c>
      <c r="L13" s="31">
        <v>3.9</v>
      </c>
      <c r="M13" s="31">
        <v>61</v>
      </c>
      <c r="N13" s="31">
        <v>100</v>
      </c>
      <c r="O13" s="31">
        <v>3.6</v>
      </c>
      <c r="P13" s="45">
        <f t="shared" si="0"/>
        <v>69.230769230769226</v>
      </c>
      <c r="Q13" s="122">
        <f t="shared" si="1"/>
        <v>100</v>
      </c>
      <c r="R13" s="45">
        <f t="shared" si="2"/>
        <v>3.96</v>
      </c>
      <c r="S13" s="31"/>
      <c r="T13" s="31"/>
      <c r="U13" s="31"/>
      <c r="V13" s="31"/>
      <c r="W13" s="31"/>
      <c r="X13" s="31"/>
    </row>
    <row r="14" spans="1:24" ht="28.5" customHeight="1" thickTop="1" thickBot="1" x14ac:dyDescent="0.25">
      <c r="A14" s="310" t="s">
        <v>137</v>
      </c>
      <c r="B14" s="300" t="s">
        <v>84</v>
      </c>
      <c r="C14" s="418">
        <v>24</v>
      </c>
      <c r="D14" s="312">
        <v>0</v>
      </c>
      <c r="E14" s="301">
        <v>11</v>
      </c>
      <c r="F14" s="301">
        <v>13</v>
      </c>
      <c r="H14" s="93" t="s">
        <v>137</v>
      </c>
      <c r="I14" s="35" t="s">
        <v>84</v>
      </c>
      <c r="J14" s="31">
        <v>45</v>
      </c>
      <c r="K14" s="31">
        <v>100</v>
      </c>
      <c r="L14" s="31">
        <v>3.5</v>
      </c>
      <c r="M14" s="31">
        <v>45</v>
      </c>
      <c r="N14" s="31">
        <v>100</v>
      </c>
      <c r="O14" s="31">
        <v>3.5</v>
      </c>
      <c r="P14" s="45">
        <f t="shared" si="0"/>
        <v>45.833333333333329</v>
      </c>
      <c r="Q14" s="122">
        <f t="shared" si="1"/>
        <v>100</v>
      </c>
      <c r="R14" s="45">
        <f t="shared" si="2"/>
        <v>3.32</v>
      </c>
      <c r="S14" s="31"/>
      <c r="T14" s="31"/>
      <c r="U14" s="31"/>
      <c r="V14" s="31"/>
      <c r="W14" s="31"/>
      <c r="X14" s="31"/>
    </row>
    <row r="15" spans="1:24" ht="27.75" customHeight="1" thickTop="1" thickBot="1" x14ac:dyDescent="0.25">
      <c r="A15" s="311" t="s">
        <v>119</v>
      </c>
      <c r="B15" s="300" t="s">
        <v>96</v>
      </c>
      <c r="C15" s="418">
        <v>25</v>
      </c>
      <c r="D15" s="312">
        <v>3</v>
      </c>
      <c r="E15" s="301">
        <v>11</v>
      </c>
      <c r="F15" s="301">
        <v>11</v>
      </c>
      <c r="H15" s="83" t="s">
        <v>119</v>
      </c>
      <c r="I15" s="35" t="s">
        <v>96</v>
      </c>
      <c r="J15" s="31">
        <v>72</v>
      </c>
      <c r="K15" s="31">
        <v>100</v>
      </c>
      <c r="L15" s="31">
        <v>3.8</v>
      </c>
      <c r="M15" s="31">
        <v>60</v>
      </c>
      <c r="N15" s="31">
        <v>100</v>
      </c>
      <c r="O15" s="31">
        <v>3.7</v>
      </c>
      <c r="P15" s="45">
        <f t="shared" si="0"/>
        <v>56.000000000000007</v>
      </c>
      <c r="Q15" s="122">
        <f t="shared" si="1"/>
        <v>100</v>
      </c>
      <c r="R15" s="45">
        <f t="shared" si="2"/>
        <v>3.68</v>
      </c>
      <c r="S15" s="31"/>
      <c r="T15" s="31"/>
      <c r="U15" s="31"/>
      <c r="V15" s="31"/>
      <c r="W15" s="31"/>
      <c r="X15" s="31"/>
    </row>
    <row r="16" spans="1:24" ht="14.25" thickTop="1" x14ac:dyDescent="0.15">
      <c r="A16" s="53"/>
    </row>
    <row r="19" spans="8:8" ht="14.25" thickBot="1" x14ac:dyDescent="0.2"/>
    <row r="20" spans="8:8" ht="15" thickTop="1" thickBot="1" x14ac:dyDescent="0.2">
      <c r="H20" s="51"/>
    </row>
    <row r="21" spans="8:8" ht="14.25" thickTop="1" x14ac:dyDescent="0.15"/>
  </sheetData>
  <mergeCells count="33">
    <mergeCell ref="E3:E7"/>
    <mergeCell ref="F3:F7"/>
    <mergeCell ref="D2:F2"/>
    <mergeCell ref="A8:A11"/>
    <mergeCell ref="A12:A13"/>
    <mergeCell ref="A2:A7"/>
    <mergeCell ref="B2:B7"/>
    <mergeCell ref="D3:D7"/>
    <mergeCell ref="C2:C7"/>
    <mergeCell ref="U3:U7"/>
    <mergeCell ref="V3:V7"/>
    <mergeCell ref="W3:W7"/>
    <mergeCell ref="H2:H7"/>
    <mergeCell ref="I2:I7"/>
    <mergeCell ref="J2:L2"/>
    <mergeCell ref="M2:O2"/>
    <mergeCell ref="P2:R2"/>
    <mergeCell ref="X3:X7"/>
    <mergeCell ref="H8:H11"/>
    <mergeCell ref="H12:H13"/>
    <mergeCell ref="S2:U2"/>
    <mergeCell ref="V2:X2"/>
    <mergeCell ref="J3:J7"/>
    <mergeCell ref="K3:K7"/>
    <mergeCell ref="L3:L7"/>
    <mergeCell ref="M3:M7"/>
    <mergeCell ref="N3:N7"/>
    <mergeCell ref="O3:O7"/>
    <mergeCell ref="P3:P7"/>
    <mergeCell ref="Q3:Q7"/>
    <mergeCell ref="R3:R7"/>
    <mergeCell ref="S3:S7"/>
    <mergeCell ref="T3:T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50</vt:i4>
      </vt:variant>
    </vt:vector>
  </HeadingPairs>
  <TitlesOfParts>
    <vt:vector size="50" baseType="lpstr">
      <vt:lpstr>Динамика качества (начало года)</vt:lpstr>
      <vt:lpstr>ДИНАМИКА</vt:lpstr>
      <vt:lpstr>1 четверть 2016-2017</vt:lpstr>
      <vt:lpstr>2 четверть 2016-2017 </vt:lpstr>
      <vt:lpstr>3 четверть 2016-2017  (2)</vt:lpstr>
      <vt:lpstr>Несяева</vt:lpstr>
      <vt:lpstr>Быкова</vt:lpstr>
      <vt:lpstr>Зубова</vt:lpstr>
      <vt:lpstr>Манченкова</vt:lpstr>
      <vt:lpstr>Вылуска</vt:lpstr>
      <vt:lpstr>Королькова</vt:lpstr>
      <vt:lpstr>Якунина</vt:lpstr>
      <vt:lpstr>Васильева</vt:lpstr>
      <vt:lpstr>Дворяткина</vt:lpstr>
      <vt:lpstr>Федулова</vt:lpstr>
      <vt:lpstr>Барихин</vt:lpstr>
      <vt:lpstr>Степанюгина</vt:lpstr>
      <vt:lpstr>Поленова</vt:lpstr>
      <vt:lpstr>РОманенко</vt:lpstr>
      <vt:lpstr>Зубенко</vt:lpstr>
      <vt:lpstr>Карелина</vt:lpstr>
      <vt:lpstr>Корнев</vt:lpstr>
      <vt:lpstr>Евсеева</vt:lpstr>
      <vt:lpstr>Верхотурова</vt:lpstr>
      <vt:lpstr>Демакина</vt:lpstr>
      <vt:lpstr>Безушенко</vt:lpstr>
      <vt:lpstr>Лой</vt:lpstr>
      <vt:lpstr>Литвинова</vt:lpstr>
      <vt:lpstr>Егоршин</vt:lpstr>
      <vt:lpstr>Тагер</vt:lpstr>
      <vt:lpstr>Фандо</vt:lpstr>
      <vt:lpstr>Сердюк</vt:lpstr>
      <vt:lpstr>Майоров</vt:lpstr>
      <vt:lpstr>Бойко</vt:lpstr>
      <vt:lpstr>Нефедова</vt:lpstr>
      <vt:lpstr>Ховрина</vt:lpstr>
      <vt:lpstr>Трякова</vt:lpstr>
      <vt:lpstr>Камазенок</vt:lpstr>
      <vt:lpstr>Аккузина</vt:lpstr>
      <vt:lpstr>Назарова</vt:lpstr>
      <vt:lpstr>жукова</vt:lpstr>
      <vt:lpstr>Печенкина</vt:lpstr>
      <vt:lpstr>Боярская</vt:lpstr>
      <vt:lpstr>Косарева</vt:lpstr>
      <vt:lpstr>Прудников</vt:lpstr>
      <vt:lpstr>Бухарина</vt:lpstr>
      <vt:lpstr>Кащеева</vt:lpstr>
      <vt:lpstr>Господарчук</vt:lpstr>
      <vt:lpstr>Вербилова</vt:lpstr>
      <vt:lpstr>Кокоулина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</dc:creator>
  <cp:lastModifiedBy>АДМ</cp:lastModifiedBy>
  <cp:revision>0</cp:revision>
  <cp:lastPrinted>2017-01-25T02:07:17Z</cp:lastPrinted>
  <dcterms:created xsi:type="dcterms:W3CDTF">2015-06-09T07:16:39Z</dcterms:created>
  <dcterms:modified xsi:type="dcterms:W3CDTF">2017-04-17T06:48:55Z</dcterms:modified>
</cp:coreProperties>
</file>