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45621"/>
</workbook>
</file>

<file path=xl/calcChain.xml><?xml version="1.0" encoding="utf-8"?>
<calcChain xmlns="http://schemas.openxmlformats.org/spreadsheetml/2006/main">
  <c r="J24" i="1" l="1"/>
  <c r="F24" i="1"/>
  <c r="D24" i="1"/>
  <c r="D18" i="1" l="1"/>
  <c r="I24" i="1"/>
  <c r="H24" i="1"/>
  <c r="G24" i="1"/>
  <c r="J19" i="1"/>
  <c r="D19" i="1"/>
  <c r="D12" i="1"/>
  <c r="I8" i="1"/>
  <c r="D8" i="1"/>
  <c r="D13" i="1"/>
  <c r="D11" i="1"/>
  <c r="G12" i="1"/>
  <c r="J15" i="1"/>
  <c r="K15" i="1" s="1"/>
  <c r="J8" i="1"/>
  <c r="E8" i="1"/>
  <c r="F11" i="1"/>
  <c r="J23" i="1"/>
  <c r="J22" i="1"/>
  <c r="E15" i="1"/>
  <c r="I9" i="1"/>
  <c r="E24" i="1"/>
  <c r="H22" i="1"/>
  <c r="H21" i="1" s="1"/>
  <c r="D20" i="1"/>
  <c r="J16" i="1"/>
  <c r="K16" i="1" s="1"/>
  <c r="D16" i="1"/>
  <c r="J13" i="1"/>
  <c r="J11" i="1"/>
  <c r="F12" i="1"/>
  <c r="K13" i="1"/>
  <c r="H8" i="1"/>
  <c r="D5" i="1"/>
  <c r="E11" i="1"/>
  <c r="F8" i="1"/>
  <c r="F22" i="1"/>
  <c r="F21" i="1"/>
  <c r="F13" i="1"/>
  <c r="D6" i="1"/>
  <c r="K6" i="1"/>
  <c r="K17" i="1"/>
  <c r="K20" i="1"/>
  <c r="E21" i="1"/>
  <c r="G21" i="1"/>
  <c r="I21" i="1"/>
  <c r="E18" i="1"/>
  <c r="F18" i="1"/>
  <c r="G18" i="1"/>
  <c r="H18" i="1"/>
  <c r="I18" i="1"/>
  <c r="J21" i="1" l="1"/>
  <c r="K23" i="1"/>
  <c r="K19" i="1"/>
  <c r="K8" i="1"/>
  <c r="J18" i="1"/>
  <c r="K11" i="1"/>
  <c r="K9" i="1"/>
  <c r="K5" i="1"/>
  <c r="K12" i="1"/>
  <c r="K24" i="1"/>
  <c r="K22" i="1"/>
  <c r="D4" i="1"/>
  <c r="E4" i="1"/>
  <c r="K18" i="1" l="1"/>
  <c r="D21" i="1"/>
  <c r="K21" i="1" s="1"/>
  <c r="E14" i="1"/>
  <c r="F14" i="1"/>
  <c r="G14" i="1"/>
  <c r="H14" i="1"/>
  <c r="I14" i="1"/>
  <c r="J14" i="1"/>
  <c r="D14" i="1"/>
  <c r="E10" i="1"/>
  <c r="F10" i="1"/>
  <c r="G10" i="1"/>
  <c r="G25" i="1" s="1"/>
  <c r="H10" i="1"/>
  <c r="I10" i="1"/>
  <c r="J10" i="1"/>
  <c r="D10" i="1"/>
  <c r="E7" i="1"/>
  <c r="F7" i="1"/>
  <c r="G7" i="1"/>
  <c r="H7" i="1"/>
  <c r="H25" i="1" s="1"/>
  <c r="I7" i="1"/>
  <c r="I25" i="1" s="1"/>
  <c r="J7" i="1"/>
  <c r="D7" i="1"/>
  <c r="F4" i="1"/>
  <c r="G4" i="1"/>
  <c r="H4" i="1"/>
  <c r="I4" i="1"/>
  <c r="J4" i="1"/>
  <c r="E25" i="1" l="1"/>
  <c r="K14" i="1"/>
  <c r="J25" i="1"/>
  <c r="K10" i="1"/>
  <c r="K7" i="1"/>
  <c r="F25" i="1"/>
  <c r="D25" i="1"/>
  <c r="K4" i="1"/>
  <c r="K25" i="1" l="1"/>
</calcChain>
</file>

<file path=xl/sharedStrings.xml><?xml version="1.0" encoding="utf-8"?>
<sst xmlns="http://schemas.openxmlformats.org/spreadsheetml/2006/main" count="55" uniqueCount="49">
  <si>
    <t xml:space="preserve"> 1. </t>
  </si>
  <si>
    <t>Протесты</t>
  </si>
  <si>
    <t>1.1.</t>
  </si>
  <si>
    <t>Удовлетворено</t>
  </si>
  <si>
    <t>1.2.</t>
  </si>
  <si>
    <t>Отклонено</t>
  </si>
  <si>
    <t xml:space="preserve"> 2.</t>
  </si>
  <si>
    <t>Требования</t>
  </si>
  <si>
    <t>Исполнено</t>
  </si>
  <si>
    <t>Обжаловано</t>
  </si>
  <si>
    <t>3.</t>
  </si>
  <si>
    <t>Представления</t>
  </si>
  <si>
    <t>3.1.</t>
  </si>
  <si>
    <t>Признано обоснованными</t>
  </si>
  <si>
    <t>3.2.</t>
  </si>
  <si>
    <t>Обосновано частично</t>
  </si>
  <si>
    <t>3.3.</t>
  </si>
  <si>
    <t>Не обосновано</t>
  </si>
  <si>
    <t>4.</t>
  </si>
  <si>
    <t>4.1.</t>
  </si>
  <si>
    <t>4.2.</t>
  </si>
  <si>
    <t>Административные наказания</t>
  </si>
  <si>
    <t>5.1.</t>
  </si>
  <si>
    <t>5.2.</t>
  </si>
  <si>
    <t xml:space="preserve"> 6.</t>
  </si>
  <si>
    <t>6.1.</t>
  </si>
  <si>
    <t>6.2.</t>
  </si>
  <si>
    <t>7.</t>
  </si>
  <si>
    <t>8.</t>
  </si>
  <si>
    <t>Запросы</t>
  </si>
  <si>
    <t>ИТОГО:</t>
  </si>
  <si>
    <t xml:space="preserve"> Виды обращений,   результаты их рассмотрения</t>
  </si>
  <si>
    <t xml:space="preserve"> №п/п</t>
  </si>
  <si>
    <t xml:space="preserve">От органовпрокуратуры         </t>
  </si>
  <si>
    <t>От органовФСБ</t>
  </si>
  <si>
    <t>От органовМВД</t>
  </si>
  <si>
    <t xml:space="preserve"> От следст- венных органов </t>
  </si>
  <si>
    <t xml:space="preserve">       От судебныхорганов</t>
  </si>
  <si>
    <t xml:space="preserve">   От службысудебных  приставов</t>
  </si>
  <si>
    <t>2.1.</t>
  </si>
  <si>
    <t>2.2.</t>
  </si>
  <si>
    <t>итого</t>
  </si>
  <si>
    <t xml:space="preserve">  От иных надзорных и   контролирующих   органов (МЧС, антим. служба, Роспотребнад-зор, Госпожнадзор и др)</t>
  </si>
  <si>
    <t>4.3.</t>
  </si>
  <si>
    <t>Предписания</t>
  </si>
  <si>
    <t>Исполнено частично</t>
  </si>
  <si>
    <t xml:space="preserve">5. </t>
  </si>
  <si>
    <t xml:space="preserve">Предостережение </t>
  </si>
  <si>
    <r>
      <rPr>
        <sz val="12"/>
        <color theme="1"/>
        <rFont val="Times New Roman"/>
        <family val="1"/>
        <charset val="204"/>
      </rPr>
      <t xml:space="preserve">АНАЛИЗ
обращений органов прокуратуры,  правоохранительных, надзорных и контролирующих органов, рассмотренных 
</t>
    </r>
    <r>
      <rPr>
        <sz val="12"/>
        <rFont val="Times New Roman"/>
        <family val="1"/>
        <charset val="204"/>
      </rPr>
      <t>органами администрации города, муниципальными предприятиями и муниципальными учреждениями за 1 квартал 2019 год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</si>
</sst>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abSelected="1" zoomScale="90" zoomScaleNormal="90" workbookViewId="0">
      <selection activeCell="K24" sqref="K24"/>
    </sheetView>
  </sheetViews>
  <sheetFormatPr defaultRowHeight="15" x14ac:dyDescent="0.25"/>
  <cols>
    <col min="2" max="2" width="9.140625" style="16"/>
    <col min="3" max="3" width="55.85546875" customWidth="1"/>
    <col min="4" max="4" width="13.42578125" bestFit="1" customWidth="1"/>
    <col min="9" max="9" width="11.85546875" customWidth="1"/>
    <col min="10" max="10" width="36.28515625" customWidth="1"/>
  </cols>
  <sheetData>
    <row r="1" spans="2:11" x14ac:dyDescent="0.25">
      <c r="C1" s="17" t="s">
        <v>48</v>
      </c>
      <c r="D1" s="17"/>
      <c r="E1" s="17"/>
      <c r="F1" s="17"/>
      <c r="G1" s="17"/>
      <c r="H1" s="17"/>
      <c r="I1" s="17"/>
      <c r="J1" s="17"/>
    </row>
    <row r="2" spans="2:11" ht="60" customHeight="1" thickBot="1" x14ac:dyDescent="0.3">
      <c r="C2" s="17"/>
      <c r="D2" s="17"/>
      <c r="E2" s="17"/>
      <c r="F2" s="17"/>
      <c r="G2" s="17"/>
      <c r="H2" s="17"/>
      <c r="I2" s="17"/>
      <c r="J2" s="17"/>
    </row>
    <row r="3" spans="2:11" s="16" customFormat="1" ht="67.5" customHeight="1" thickBot="1" x14ac:dyDescent="0.3">
      <c r="B3" s="8" t="s">
        <v>32</v>
      </c>
      <c r="C3" s="2" t="s">
        <v>31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42</v>
      </c>
      <c r="K3" s="9" t="s">
        <v>41</v>
      </c>
    </row>
    <row r="4" spans="2:11" ht="15.75" customHeight="1" thickBot="1" x14ac:dyDescent="0.3">
      <c r="B4" s="12" t="s">
        <v>0</v>
      </c>
      <c r="C4" s="10" t="s">
        <v>1</v>
      </c>
      <c r="D4" s="12">
        <f>SUM(D5:D6)</f>
        <v>25</v>
      </c>
      <c r="E4" s="12">
        <f>SUM(E5:E6)</f>
        <v>0</v>
      </c>
      <c r="F4" s="12">
        <f t="shared" ref="F4:J4" si="0">SUM(F5:F6)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>SUM(D4:J4)</f>
        <v>25</v>
      </c>
    </row>
    <row r="5" spans="2:11" ht="16.5" thickBot="1" x14ac:dyDescent="0.3">
      <c r="B5" s="6" t="s">
        <v>2</v>
      </c>
      <c r="C5" s="4" t="s">
        <v>3</v>
      </c>
      <c r="D5" s="13">
        <f>13+2+7+1</f>
        <v>23</v>
      </c>
      <c r="E5" s="13"/>
      <c r="F5" s="13"/>
      <c r="G5" s="13"/>
      <c r="H5" s="13"/>
      <c r="I5" s="13"/>
      <c r="J5" s="13"/>
      <c r="K5" s="12">
        <f t="shared" ref="K5:K25" si="1">SUM(D5:J5)</f>
        <v>23</v>
      </c>
    </row>
    <row r="6" spans="2:11" ht="16.5" thickBot="1" x14ac:dyDescent="0.3">
      <c r="B6" s="6" t="s">
        <v>4</v>
      </c>
      <c r="C6" s="4" t="s">
        <v>5</v>
      </c>
      <c r="D6" s="13">
        <f>1+1</f>
        <v>2</v>
      </c>
      <c r="E6" s="13"/>
      <c r="F6" s="13"/>
      <c r="G6" s="13"/>
      <c r="H6" s="13"/>
      <c r="I6" s="13"/>
      <c r="J6" s="13"/>
      <c r="K6" s="12">
        <f t="shared" si="1"/>
        <v>2</v>
      </c>
    </row>
    <row r="7" spans="2:11" ht="16.5" thickBot="1" x14ac:dyDescent="0.3">
      <c r="B7" s="5" t="s">
        <v>6</v>
      </c>
      <c r="C7" s="3" t="s">
        <v>7</v>
      </c>
      <c r="D7" s="7">
        <f t="shared" ref="D7:J7" si="2">SUM(D8:D9)</f>
        <v>213</v>
      </c>
      <c r="E7" s="7">
        <f t="shared" si="2"/>
        <v>3</v>
      </c>
      <c r="F7" s="7">
        <f t="shared" si="2"/>
        <v>1</v>
      </c>
      <c r="G7" s="7">
        <f t="shared" si="2"/>
        <v>0</v>
      </c>
      <c r="H7" s="7">
        <f t="shared" si="2"/>
        <v>1</v>
      </c>
      <c r="I7" s="7">
        <f t="shared" si="2"/>
        <v>12</v>
      </c>
      <c r="J7" s="7">
        <f t="shared" si="2"/>
        <v>5</v>
      </c>
      <c r="K7" s="12">
        <f t="shared" si="1"/>
        <v>235</v>
      </c>
    </row>
    <row r="8" spans="2:11" ht="16.5" thickBot="1" x14ac:dyDescent="0.3">
      <c r="B8" s="15" t="s">
        <v>39</v>
      </c>
      <c r="C8" s="4" t="s">
        <v>8</v>
      </c>
      <c r="D8" s="13">
        <f>1+5+158+1+23+19+3+1+2</f>
        <v>213</v>
      </c>
      <c r="E8" s="13">
        <f>3</f>
        <v>3</v>
      </c>
      <c r="F8" s="13">
        <f>1</f>
        <v>1</v>
      </c>
      <c r="G8" s="13"/>
      <c r="H8" s="13">
        <f>1</f>
        <v>1</v>
      </c>
      <c r="I8" s="13">
        <f>4+2+1+1+3</f>
        <v>11</v>
      </c>
      <c r="J8" s="13">
        <f>2+1+2</f>
        <v>5</v>
      </c>
      <c r="K8" s="12">
        <f t="shared" si="1"/>
        <v>234</v>
      </c>
    </row>
    <row r="9" spans="2:11" ht="16.5" thickBot="1" x14ac:dyDescent="0.3">
      <c r="B9" s="15" t="s">
        <v>40</v>
      </c>
      <c r="C9" s="4" t="s">
        <v>5</v>
      </c>
      <c r="D9" s="13"/>
      <c r="E9" s="13"/>
      <c r="F9" s="13"/>
      <c r="G9" s="13"/>
      <c r="H9" s="13"/>
      <c r="I9" s="13">
        <f>1</f>
        <v>1</v>
      </c>
      <c r="J9" s="13"/>
      <c r="K9" s="12">
        <f t="shared" si="1"/>
        <v>1</v>
      </c>
    </row>
    <row r="10" spans="2:11" ht="15.75" customHeight="1" thickBot="1" x14ac:dyDescent="0.3">
      <c r="B10" s="8" t="s">
        <v>10</v>
      </c>
      <c r="C10" s="1" t="s">
        <v>11</v>
      </c>
      <c r="D10" s="8">
        <f>SUM(D11:D13)</f>
        <v>93</v>
      </c>
      <c r="E10" s="8">
        <f t="shared" ref="E10:J10" si="3">SUM(E11:E13)</f>
        <v>3</v>
      </c>
      <c r="F10" s="8">
        <f t="shared" si="3"/>
        <v>14</v>
      </c>
      <c r="G10" s="8">
        <f t="shared" si="3"/>
        <v>1</v>
      </c>
      <c r="H10" s="8">
        <f t="shared" si="3"/>
        <v>0</v>
      </c>
      <c r="I10" s="8">
        <f t="shared" si="3"/>
        <v>0</v>
      </c>
      <c r="J10" s="8">
        <f t="shared" si="3"/>
        <v>8</v>
      </c>
      <c r="K10" s="12">
        <f t="shared" si="1"/>
        <v>119</v>
      </c>
    </row>
    <row r="11" spans="2:11" ht="16.5" thickBot="1" x14ac:dyDescent="0.3">
      <c r="B11" s="14" t="s">
        <v>12</v>
      </c>
      <c r="C11" s="11" t="s">
        <v>13</v>
      </c>
      <c r="D11" s="14">
        <f>1+1+2+2+1+1+46+4+2+3+1+1+1</f>
        <v>66</v>
      </c>
      <c r="E11" s="14">
        <f>3</f>
        <v>3</v>
      </c>
      <c r="F11" s="14">
        <f>3+1+4+1</f>
        <v>9</v>
      </c>
      <c r="G11" s="14"/>
      <c r="H11" s="14"/>
      <c r="I11" s="14"/>
      <c r="J11" s="14">
        <f>2+1+3</f>
        <v>6</v>
      </c>
      <c r="K11" s="12">
        <f t="shared" si="1"/>
        <v>84</v>
      </c>
    </row>
    <row r="12" spans="2:11" ht="16.5" thickBot="1" x14ac:dyDescent="0.3">
      <c r="B12" s="14" t="s">
        <v>14</v>
      </c>
      <c r="C12" s="11" t="s">
        <v>15</v>
      </c>
      <c r="D12" s="14">
        <f>1+1+1+2+1+2+7</f>
        <v>15</v>
      </c>
      <c r="E12" s="14"/>
      <c r="F12" s="14">
        <f>1+2</f>
        <v>3</v>
      </c>
      <c r="G12" s="14">
        <f>1</f>
        <v>1</v>
      </c>
      <c r="H12" s="14"/>
      <c r="I12" s="14"/>
      <c r="J12" s="14"/>
      <c r="K12" s="12">
        <f t="shared" si="1"/>
        <v>19</v>
      </c>
    </row>
    <row r="13" spans="2:11" ht="16.5" thickBot="1" x14ac:dyDescent="0.3">
      <c r="B13" s="14" t="s">
        <v>16</v>
      </c>
      <c r="C13" s="11" t="s">
        <v>17</v>
      </c>
      <c r="D13" s="14">
        <f>1+2+1+1+1+3+2+1</f>
        <v>12</v>
      </c>
      <c r="E13" s="14"/>
      <c r="F13" s="14">
        <f>2</f>
        <v>2</v>
      </c>
      <c r="G13" s="14"/>
      <c r="H13" s="14"/>
      <c r="I13" s="14"/>
      <c r="J13" s="14">
        <f>1+1</f>
        <v>2</v>
      </c>
      <c r="K13" s="12">
        <f t="shared" si="1"/>
        <v>16</v>
      </c>
    </row>
    <row r="14" spans="2:11" ht="16.5" thickBot="1" x14ac:dyDescent="0.3">
      <c r="B14" s="12" t="s">
        <v>18</v>
      </c>
      <c r="C14" s="10" t="s">
        <v>44</v>
      </c>
      <c r="D14" s="12">
        <f t="shared" ref="D14:J14" si="4">SUM(D15:D16)</f>
        <v>1</v>
      </c>
      <c r="E14" s="12">
        <f t="shared" si="4"/>
        <v>1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32</v>
      </c>
      <c r="K14" s="12">
        <f t="shared" si="1"/>
        <v>34</v>
      </c>
    </row>
    <row r="15" spans="2:11" ht="16.5" thickBot="1" x14ac:dyDescent="0.3">
      <c r="B15" s="14" t="s">
        <v>19</v>
      </c>
      <c r="C15" s="11" t="s">
        <v>8</v>
      </c>
      <c r="D15" s="14"/>
      <c r="E15" s="14">
        <f>1</f>
        <v>1</v>
      </c>
      <c r="F15" s="14"/>
      <c r="G15" s="14"/>
      <c r="H15" s="14"/>
      <c r="I15" s="14"/>
      <c r="J15" s="14">
        <f>9+3+9+3+1</f>
        <v>25</v>
      </c>
      <c r="K15" s="12">
        <f t="shared" si="1"/>
        <v>26</v>
      </c>
    </row>
    <row r="16" spans="2:11" ht="16.5" thickBot="1" x14ac:dyDescent="0.3">
      <c r="B16" s="6" t="s">
        <v>20</v>
      </c>
      <c r="C16" s="4" t="s">
        <v>45</v>
      </c>
      <c r="D16" s="13">
        <f>1</f>
        <v>1</v>
      </c>
      <c r="E16" s="13"/>
      <c r="F16" s="13"/>
      <c r="G16" s="13"/>
      <c r="H16" s="13"/>
      <c r="I16" s="13"/>
      <c r="J16" s="13">
        <f>1+1+5</f>
        <v>7</v>
      </c>
      <c r="K16" s="12">
        <f t="shared" si="1"/>
        <v>8</v>
      </c>
    </row>
    <row r="17" spans="2:11" ht="16.5" thickBot="1" x14ac:dyDescent="0.3">
      <c r="B17" s="6" t="s">
        <v>43</v>
      </c>
      <c r="C17" s="4" t="s">
        <v>9</v>
      </c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2:11" ht="16.5" thickBot="1" x14ac:dyDescent="0.3">
      <c r="B18" s="5" t="s">
        <v>46</v>
      </c>
      <c r="C18" s="3" t="s">
        <v>47</v>
      </c>
      <c r="D18" s="7">
        <f>SUM(D19:D20)</f>
        <v>13</v>
      </c>
      <c r="E18" s="7">
        <f t="shared" ref="E18:I18" si="5">-SUM(E19:E20)</f>
        <v>0</v>
      </c>
      <c r="F18" s="7">
        <f t="shared" si="5"/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>SUM(J19:J20)</f>
        <v>8</v>
      </c>
      <c r="K18" s="12">
        <f t="shared" si="1"/>
        <v>21</v>
      </c>
    </row>
    <row r="19" spans="2:11" ht="16.5" thickBot="1" x14ac:dyDescent="0.3">
      <c r="B19" s="15" t="s">
        <v>22</v>
      </c>
      <c r="C19" s="4" t="s">
        <v>8</v>
      </c>
      <c r="D19" s="13">
        <f>4+1</f>
        <v>5</v>
      </c>
      <c r="E19" s="13"/>
      <c r="F19" s="13"/>
      <c r="G19" s="13"/>
      <c r="H19" s="13"/>
      <c r="I19" s="13"/>
      <c r="J19" s="13">
        <f>1+1+1+3+1+1</f>
        <v>8</v>
      </c>
      <c r="K19" s="12">
        <f t="shared" si="1"/>
        <v>13</v>
      </c>
    </row>
    <row r="20" spans="2:11" ht="16.5" thickBot="1" x14ac:dyDescent="0.3">
      <c r="B20" s="6" t="s">
        <v>23</v>
      </c>
      <c r="C20" s="4" t="s">
        <v>5</v>
      </c>
      <c r="D20" s="13">
        <f>8</f>
        <v>8</v>
      </c>
      <c r="E20" s="13"/>
      <c r="F20" s="13"/>
      <c r="G20" s="13"/>
      <c r="H20" s="13"/>
      <c r="I20" s="13"/>
      <c r="J20" s="13"/>
      <c r="K20" s="12">
        <f t="shared" si="1"/>
        <v>8</v>
      </c>
    </row>
    <row r="21" spans="2:11" ht="16.5" thickBot="1" x14ac:dyDescent="0.3">
      <c r="B21" s="5" t="s">
        <v>24</v>
      </c>
      <c r="C21" s="3" t="s">
        <v>21</v>
      </c>
      <c r="D21" s="7">
        <f>SUM(D22:D23)</f>
        <v>0</v>
      </c>
      <c r="E21" s="7">
        <f t="shared" ref="E21:J21" si="6">SUM(E22:E23)</f>
        <v>0</v>
      </c>
      <c r="F21" s="7">
        <f t="shared" si="6"/>
        <v>13</v>
      </c>
      <c r="G21" s="7">
        <f t="shared" si="6"/>
        <v>0</v>
      </c>
      <c r="H21" s="7">
        <f t="shared" si="6"/>
        <v>2</v>
      </c>
      <c r="I21" s="7">
        <f t="shared" si="6"/>
        <v>0</v>
      </c>
      <c r="J21" s="7">
        <f t="shared" si="6"/>
        <v>12</v>
      </c>
      <c r="K21" s="12">
        <f t="shared" si="1"/>
        <v>27</v>
      </c>
    </row>
    <row r="22" spans="2:11" ht="16.5" thickBot="1" x14ac:dyDescent="0.3">
      <c r="B22" s="6" t="s">
        <v>25</v>
      </c>
      <c r="C22" s="4" t="s">
        <v>13</v>
      </c>
      <c r="D22" s="13"/>
      <c r="E22" s="13"/>
      <c r="F22" s="13">
        <f>13</f>
        <v>13</v>
      </c>
      <c r="G22" s="13"/>
      <c r="H22" s="13">
        <f>1+1</f>
        <v>2</v>
      </c>
      <c r="I22" s="13"/>
      <c r="J22" s="13">
        <f>3+2+4+1</f>
        <v>10</v>
      </c>
      <c r="K22" s="12">
        <f t="shared" si="1"/>
        <v>25</v>
      </c>
    </row>
    <row r="23" spans="2:11" ht="16.5" thickBot="1" x14ac:dyDescent="0.3">
      <c r="B23" s="6" t="s">
        <v>26</v>
      </c>
      <c r="C23" s="4" t="s">
        <v>9</v>
      </c>
      <c r="D23" s="13"/>
      <c r="E23" s="13"/>
      <c r="F23" s="13"/>
      <c r="G23" s="13"/>
      <c r="H23" s="13"/>
      <c r="I23" s="13"/>
      <c r="J23" s="13">
        <f>1+1</f>
        <v>2</v>
      </c>
      <c r="K23" s="12">
        <f t="shared" si="1"/>
        <v>2</v>
      </c>
    </row>
    <row r="24" spans="2:11" ht="16.5" thickBot="1" x14ac:dyDescent="0.3">
      <c r="B24" s="5" t="s">
        <v>27</v>
      </c>
      <c r="C24" s="3" t="s">
        <v>29</v>
      </c>
      <c r="D24" s="7">
        <f>28+2+7+37+22+8+11+10+5+20+250+17+41+33+1+18+17+102+115+1+6+3+7+7+22+45+3</f>
        <v>838</v>
      </c>
      <c r="E24" s="7">
        <f>1+1+1</f>
        <v>3</v>
      </c>
      <c r="F24" s="7">
        <f>9+9+5+3+50+6+1+104+2+8+17+4+6+12+25+93+1+1+8+15+13+10+69</f>
        <v>471</v>
      </c>
      <c r="G24" s="7">
        <f>2+1+1+1+3+10+28+5+3+3+2+1+3</f>
        <v>63</v>
      </c>
      <c r="H24" s="7">
        <f>62+152+8+4+32+5+13+16+9+2+2+87+106+2+30+54+7</f>
        <v>591</v>
      </c>
      <c r="I24" s="7">
        <f>6+4+1+4+7+1+3+21+36</f>
        <v>83</v>
      </c>
      <c r="J24" s="7">
        <f>24+1+1+13+2+2+36+6+7+33+1+27+30+1+2+9+2+31+3+8+33+16</f>
        <v>288</v>
      </c>
      <c r="K24" s="12">
        <f t="shared" si="1"/>
        <v>2337</v>
      </c>
    </row>
    <row r="25" spans="2:11" ht="15.75" customHeight="1" thickBot="1" x14ac:dyDescent="0.3">
      <c r="B25" s="12" t="s">
        <v>28</v>
      </c>
      <c r="C25" s="12" t="s">
        <v>30</v>
      </c>
      <c r="D25" s="12">
        <f>SUM(D4,D7,D10,D14,D18,D21,D24)</f>
        <v>1183</v>
      </c>
      <c r="E25" s="12">
        <f t="shared" ref="E25:J25" si="7">SUM(E4,E7,E10,E14,E18,E21,E24)</f>
        <v>10</v>
      </c>
      <c r="F25" s="12">
        <f t="shared" si="7"/>
        <v>499</v>
      </c>
      <c r="G25" s="12">
        <f t="shared" si="7"/>
        <v>64</v>
      </c>
      <c r="H25" s="12">
        <f t="shared" si="7"/>
        <v>594</v>
      </c>
      <c r="I25" s="12">
        <f t="shared" si="7"/>
        <v>95</v>
      </c>
      <c r="J25" s="12">
        <f t="shared" si="7"/>
        <v>353</v>
      </c>
      <c r="K25" s="12">
        <f t="shared" si="1"/>
        <v>2798</v>
      </c>
    </row>
  </sheetData>
  <mergeCells count="1">
    <mergeCell ref="C1:J2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Лекомцева Наталья Александровна</dc:creator>
  <cp:lastModifiedBy>Lappa_VV</cp:lastModifiedBy>
  <cp:lastPrinted>2019-04-24T08:27:58Z</cp:lastPrinted>
  <dcterms:created xsi:type="dcterms:W3CDTF">2018-07-24T08:27:35Z</dcterms:created>
  <dcterms:modified xsi:type="dcterms:W3CDTF">2019-07-17T00:44:05Z</dcterms:modified>
</cp:coreProperties>
</file>